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ESUPUESTO_SERVIDOR\INFORMES EJECUCION 2020\DICIEMBRE\CUADROS WEB\"/>
    </mc:Choice>
  </mc:AlternateContent>
  <bookViews>
    <workbookView xWindow="0" yWindow="0" windowWidth="25125" windowHeight="11400"/>
  </bookViews>
  <sheets>
    <sheet name="Hoja1" sheetId="1" r:id="rId1"/>
    <sheet name="Hoja2" sheetId="2" r:id="rId2"/>
  </sheets>
  <definedNames>
    <definedName name="_xlnm.Print_Area" localSheetId="0">Hoja1!$A$1:$I$72</definedName>
    <definedName name="Excel_BuiltIn_Print_Area_1">Hoja1!$B$5:$H$73</definedName>
    <definedName name="Excel_BuiltIn_Print_Area_1_1">Hoja1!$B$5:$B$73</definedName>
    <definedName name="Excel_BuiltIn_Print_Area_1_1_1">Hoja1!$B$5:$B$71</definedName>
  </definedNames>
  <calcPr calcId="162913"/>
</workbook>
</file>

<file path=xl/calcChain.xml><?xml version="1.0" encoding="utf-8"?>
<calcChain xmlns="http://schemas.openxmlformats.org/spreadsheetml/2006/main">
  <c r="F62" i="1" l="1"/>
  <c r="G62" i="1"/>
  <c r="G58" i="1"/>
  <c r="G47" i="1"/>
  <c r="F35" i="1"/>
  <c r="G35" i="1"/>
  <c r="E23" i="1"/>
  <c r="F23" i="1"/>
  <c r="G23" i="1"/>
  <c r="D11" i="1"/>
  <c r="F11" i="1"/>
  <c r="F58" i="1"/>
  <c r="F47" i="1"/>
  <c r="I55" i="1" l="1"/>
  <c r="I68" i="1" l="1"/>
  <c r="I67" i="1"/>
  <c r="I65" i="1"/>
  <c r="I64" i="1"/>
  <c r="I63" i="1"/>
  <c r="I60" i="1"/>
  <c r="I59" i="1"/>
  <c r="I56" i="1"/>
  <c r="I54" i="1"/>
  <c r="I53" i="1"/>
  <c r="I51" i="1"/>
  <c r="I50" i="1"/>
  <c r="I49" i="1"/>
  <c r="I48" i="1"/>
  <c r="I45" i="1"/>
  <c r="I44" i="1"/>
  <c r="I43" i="1"/>
  <c r="I42" i="1"/>
  <c r="I41" i="1"/>
  <c r="I40" i="1"/>
  <c r="I39" i="1"/>
  <c r="I38" i="1"/>
  <c r="I37" i="1"/>
  <c r="I36" i="1"/>
  <c r="I33" i="1"/>
  <c r="I32" i="1"/>
  <c r="I31" i="1"/>
  <c r="I30" i="1"/>
  <c r="I29" i="1"/>
  <c r="I28" i="1"/>
  <c r="I27" i="1"/>
  <c r="I26" i="1"/>
  <c r="I25" i="1"/>
  <c r="I24" i="1"/>
  <c r="I21" i="1"/>
  <c r="I20" i="1"/>
  <c r="I19" i="1"/>
  <c r="I18" i="1"/>
  <c r="I17" i="1"/>
  <c r="I16" i="1"/>
  <c r="I15" i="1"/>
  <c r="I14" i="1"/>
  <c r="H10" i="1"/>
  <c r="H71" i="1"/>
  <c r="H70" i="1"/>
  <c r="H68" i="1"/>
  <c r="H67" i="1"/>
  <c r="H65" i="1"/>
  <c r="H64" i="1"/>
  <c r="H63" i="1"/>
  <c r="H61" i="1"/>
  <c r="H60" i="1"/>
  <c r="H59" i="1"/>
  <c r="H57" i="1"/>
  <c r="H56" i="1"/>
  <c r="H55" i="1"/>
  <c r="H54" i="1"/>
  <c r="H53" i="1"/>
  <c r="H52" i="1"/>
  <c r="H51" i="1"/>
  <c r="H50" i="1"/>
  <c r="H49" i="1"/>
  <c r="H48" i="1"/>
  <c r="H46" i="1"/>
  <c r="H45" i="1"/>
  <c r="H44" i="1"/>
  <c r="H43" i="1"/>
  <c r="H42" i="1"/>
  <c r="H41" i="1"/>
  <c r="H40" i="1"/>
  <c r="H39" i="1"/>
  <c r="H38" i="1"/>
  <c r="H37" i="1"/>
  <c r="H36" i="1"/>
  <c r="H34" i="1"/>
  <c r="H33" i="1"/>
  <c r="H32" i="1"/>
  <c r="H31" i="1"/>
  <c r="H30" i="1"/>
  <c r="H29" i="1"/>
  <c r="H28" i="1"/>
  <c r="H27" i="1"/>
  <c r="H26" i="1"/>
  <c r="H25" i="1"/>
  <c r="H24" i="1"/>
  <c r="H22" i="1"/>
  <c r="H21" i="1"/>
  <c r="H20" i="1"/>
  <c r="H19" i="1"/>
  <c r="H18" i="1"/>
  <c r="H17" i="1"/>
  <c r="H16" i="1"/>
  <c r="H15" i="1"/>
  <c r="H14" i="1"/>
  <c r="G11" i="1" l="1"/>
  <c r="G9" i="1" l="1"/>
  <c r="I13" i="1"/>
  <c r="E58" i="1"/>
  <c r="E47" i="1"/>
  <c r="E35" i="1"/>
  <c r="E11" i="1" l="1"/>
  <c r="H13" i="1"/>
  <c r="D47" i="1"/>
  <c r="D23" i="1"/>
  <c r="D58" i="1"/>
  <c r="I47" i="1" l="1"/>
  <c r="H47" i="1"/>
  <c r="I23" i="1"/>
  <c r="H23" i="1"/>
  <c r="I58" i="1"/>
  <c r="H58" i="1"/>
  <c r="H11" i="1"/>
  <c r="I11" i="1"/>
  <c r="H35" i="1"/>
  <c r="I35" i="1"/>
  <c r="F9" i="1"/>
  <c r="D71" i="1"/>
  <c r="D70" i="1"/>
  <c r="D69" i="1"/>
  <c r="E69" i="1" s="1"/>
  <c r="H69" i="1" s="1"/>
  <c r="D66" i="1"/>
  <c r="D61" i="1"/>
  <c r="D57" i="1"/>
  <c r="D46" i="1"/>
  <c r="D35" i="1"/>
  <c r="D34" i="1"/>
  <c r="D22" i="1"/>
  <c r="D62" i="1" l="1"/>
  <c r="E66" i="1"/>
  <c r="D9" i="1"/>
  <c r="H66" i="1" l="1"/>
  <c r="E62" i="1"/>
  <c r="E9" i="1" l="1"/>
  <c r="I62" i="1"/>
  <c r="H62" i="1"/>
  <c r="C47" i="1"/>
  <c r="H9" i="1" l="1"/>
  <c r="I9" i="1"/>
  <c r="C11" i="1" l="1"/>
  <c r="H7" i="2"/>
  <c r="F7" i="2"/>
  <c r="D8" i="2"/>
  <c r="D4" i="2"/>
  <c r="D16" i="2" s="1"/>
  <c r="C62" i="1"/>
  <c r="C58" i="1"/>
  <c r="C35" i="1"/>
  <c r="C23" i="1"/>
  <c r="C9" i="1" l="1"/>
</calcChain>
</file>

<file path=xl/sharedStrings.xml><?xml version="1.0" encoding="utf-8"?>
<sst xmlns="http://schemas.openxmlformats.org/spreadsheetml/2006/main" count="141" uniqueCount="125">
  <si>
    <t xml:space="preserve"> </t>
  </si>
  <si>
    <t>DETALLE</t>
  </si>
  <si>
    <t>010</t>
  </si>
  <si>
    <t>000</t>
  </si>
  <si>
    <t>001</t>
  </si>
  <si>
    <t>002</t>
  </si>
  <si>
    <t>003</t>
  </si>
  <si>
    <t>030</t>
  </si>
  <si>
    <t>050</t>
  </si>
  <si>
    <t>070</t>
  </si>
  <si>
    <t>080</t>
  </si>
  <si>
    <t>090</t>
  </si>
  <si>
    <t>1</t>
  </si>
  <si>
    <t>100</t>
  </si>
  <si>
    <t>110</t>
  </si>
  <si>
    <t>120</t>
  </si>
  <si>
    <t>130</t>
  </si>
  <si>
    <t>140</t>
  </si>
  <si>
    <t>150</t>
  </si>
  <si>
    <t>160</t>
  </si>
  <si>
    <t>180</t>
  </si>
  <si>
    <t>2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</si>
  <si>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</si>
  <si>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</si>
  <si>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</si>
  <si>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</si>
  <si>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</si>
  <si>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</si>
  <si>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</si>
  <si>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</si>
  <si>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</si>
  <si>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3</t>
  </si>
  <si>
    <t>320</t>
  </si>
  <si>
    <t>330</t>
  </si>
  <si>
    <t>340</t>
  </si>
  <si>
    <t>350</t>
  </si>
  <si>
    <t>370</t>
  </si>
  <si>
    <t>390</t>
  </si>
  <si>
    <t>6</t>
  </si>
  <si>
    <t>600</t>
  </si>
  <si>
    <t>610</t>
  </si>
  <si>
    <t>620</t>
  </si>
  <si>
    <t>640</t>
  </si>
  <si>
    <t>170</t>
  </si>
  <si>
    <t>190</t>
  </si>
  <si>
    <t>290</t>
  </si>
  <si>
    <t>300</t>
  </si>
  <si>
    <t>310</t>
  </si>
  <si>
    <t>380</t>
  </si>
  <si>
    <t>4</t>
  </si>
  <si>
    <t>430</t>
  </si>
  <si>
    <t>490</t>
  </si>
  <si>
    <t>660</t>
  </si>
  <si>
    <t>690</t>
  </si>
  <si>
    <t>8</t>
  </si>
  <si>
    <t>800</t>
  </si>
  <si>
    <t xml:space="preserve"> SERVICIOS PERSONALES</t>
  </si>
  <si>
    <t xml:space="preserve">Sobresueldos </t>
  </si>
  <si>
    <t>Viáticos</t>
  </si>
  <si>
    <t>Información y Publicidad</t>
  </si>
  <si>
    <t>Servicios Básicos</t>
  </si>
  <si>
    <t>Alquileres</t>
  </si>
  <si>
    <t>SERVICIOS NO PERSONALES</t>
  </si>
  <si>
    <t>MATERIALES Y SUMINISTROS</t>
  </si>
  <si>
    <t>Alimentos y Bebidas</t>
  </si>
  <si>
    <t>Textiles y Vestuarios</t>
  </si>
  <si>
    <t>Combustibles y Lubricantes</t>
  </si>
  <si>
    <t>Productos de Papel y Cartón</t>
  </si>
  <si>
    <t>Productos Varios</t>
  </si>
  <si>
    <t>Útiles y Materiales Diversos</t>
  </si>
  <si>
    <t>Repuestos</t>
  </si>
  <si>
    <t>MAQUINARIA Y EQUIPO</t>
  </si>
  <si>
    <t>Equipo Educacional y Recreativo</t>
  </si>
  <si>
    <t>Equipo de Oficina</t>
  </si>
  <si>
    <t>Mobiliario</t>
  </si>
  <si>
    <t>Maquinaria y Equipos Varios</t>
  </si>
  <si>
    <t>Equipo de Computación</t>
  </si>
  <si>
    <t>Compra de Existencias</t>
  </si>
  <si>
    <t>INVERSIÓN FINANCIERA</t>
  </si>
  <si>
    <t>Pensiones y Jubilaciones</t>
  </si>
  <si>
    <t>A Personas</t>
  </si>
  <si>
    <t>Becas de Estudio</t>
  </si>
  <si>
    <t>A Instituciones Públicas</t>
  </si>
  <si>
    <t>Transferencias al Exterior</t>
  </si>
  <si>
    <t>Deuda Interna</t>
  </si>
  <si>
    <t>SERVICIO DE LA DEUDA PÚB.</t>
  </si>
  <si>
    <t>Impresión, Encuadernación y otros</t>
  </si>
  <si>
    <t xml:space="preserve">Consultoría y Servicios Especiales </t>
  </si>
  <si>
    <t>Mantenimiento y Reparación</t>
  </si>
  <si>
    <t>Créd. Rec. por Servicios No Pers.</t>
  </si>
  <si>
    <t>Sueldos</t>
  </si>
  <si>
    <t>Personal Contingente</t>
  </si>
  <si>
    <t>Personal Transitorio</t>
  </si>
  <si>
    <t>Gastos de Representación Fijos</t>
  </si>
  <si>
    <t>Transporte de Personas y Bienes</t>
  </si>
  <si>
    <t>Servicios Cormeciales y Financieros</t>
  </si>
  <si>
    <t>Productos Químicos y Conexos</t>
  </si>
  <si>
    <t>Materiales para Construcción y Mant.</t>
  </si>
  <si>
    <t>Cr. Rec. por Materiales y  Suministros</t>
  </si>
  <si>
    <t>Maquinaria y  Equipo de Producción</t>
  </si>
  <si>
    <t>Maquinaria y Equipo de Transporte</t>
  </si>
  <si>
    <t>Equipo Médico, de Laboratorio y Sanitario</t>
  </si>
  <si>
    <t>Cr. Rec. por Maquinaria  y Equipo</t>
  </si>
  <si>
    <t>Cr. Rec. por Inversiones Financieras</t>
  </si>
  <si>
    <t>Cred. Rec. por Transferencias Corrientes</t>
  </si>
  <si>
    <t>Personal Fijo</t>
  </si>
  <si>
    <t>TRANSFERENCIAS CORRIENTES</t>
  </si>
  <si>
    <r>
      <t xml:space="preserve"> </t>
    </r>
    <r>
      <rPr>
        <sz val="8"/>
        <color theme="4" tint="-0.499984740745262"/>
        <rFont val="Arial"/>
        <family val="2"/>
      </rPr>
      <t>XIII Mes</t>
    </r>
  </si>
  <si>
    <r>
      <t xml:space="preserve"> </t>
    </r>
    <r>
      <rPr>
        <sz val="8"/>
        <color theme="4" tint="-0.499984740745262"/>
        <rFont val="Arial TUR"/>
        <family val="2"/>
      </rPr>
      <t>Contribución a la Seguridad Social</t>
    </r>
  </si>
  <si>
    <r>
      <t xml:space="preserve"> </t>
    </r>
    <r>
      <rPr>
        <sz val="8"/>
        <color theme="4" tint="-0.499984740745262"/>
        <rFont val="Arial"/>
        <family val="2"/>
      </rPr>
      <t>Gratificaciones, Incentiv. y Otros Ser. Per.</t>
    </r>
  </si>
  <si>
    <r>
      <t xml:space="preserve"> </t>
    </r>
    <r>
      <rPr>
        <sz val="8"/>
        <color theme="4" tint="-0.499984740745262"/>
        <rFont val="Arial TUR"/>
        <family val="2"/>
      </rPr>
      <t>Créd. Rec. por Serv. Personales</t>
    </r>
  </si>
  <si>
    <t xml:space="preserve">MODIFICADO </t>
  </si>
  <si>
    <t>ASIGNADO</t>
  </si>
  <si>
    <t>COMPROMISO</t>
  </si>
  <si>
    <t>PAGADO</t>
  </si>
  <si>
    <t>SALDO</t>
  </si>
  <si>
    <t>A LA FECHA</t>
  </si>
  <si>
    <t>EJEC./ASIG</t>
  </si>
  <si>
    <t>P R E S U P U E S T O</t>
  </si>
  <si>
    <t xml:space="preserve"> EJECUCION PRESUPUESTARIA  DE FUNCIONAMIENTO </t>
  </si>
  <si>
    <t>UNIVERSIDAD TECNOLÓGICA DE PANAMÁ</t>
  </si>
  <si>
    <r>
      <t xml:space="preserve">        </t>
    </r>
    <r>
      <rPr>
        <b/>
        <u/>
        <sz val="9"/>
        <color theme="4" tint="-0.499984740745262"/>
        <rFont val="Arial"/>
        <family val="2"/>
      </rPr>
      <t>TOTAL</t>
    </r>
  </si>
  <si>
    <t>DIRECCIÓN NACIONAL DE PRESUPUESTO</t>
  </si>
  <si>
    <t xml:space="preserve"> NIVEL DE CUENTA :AL 30 DE DICIEMBRE DE 2020</t>
  </si>
  <si>
    <t>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</si>
</sst>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;[Red]#,##0"/>
    <numFmt numFmtId="166" formatCode="0.00_)"/>
  </numFmts>
  <fonts count="24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rgb="FF0000CC"/>
      <name val="Arial"/>
      <family val="2"/>
    </font>
    <font>
      <sz val="10"/>
      <color rgb="FF0000CC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4" tint="-0.499984740745262"/>
      <name val="Georgia"/>
      <family val="1"/>
    </font>
    <font>
      <b/>
      <sz val="10"/>
      <color theme="4" tint="-0.499984740745262"/>
      <name val="Arial"/>
      <family val="2"/>
    </font>
    <font>
      <sz val="8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"/>
      <family val="2"/>
    </font>
    <font>
      <b/>
      <sz val="9"/>
      <color theme="4" tint="-0.499984740745262"/>
      <name val="Arial Unicode MS"/>
      <family val="2"/>
    </font>
    <font>
      <sz val="8"/>
      <color theme="4" tint="-0.499984740745262"/>
      <name val="Arial Unicode MS"/>
      <family val="2"/>
    </font>
    <font>
      <sz val="8"/>
      <color theme="4" tint="-0.499984740745262"/>
      <name val="Arial TUR"/>
      <family val="2"/>
    </font>
    <font>
      <b/>
      <sz val="8"/>
      <color theme="4" tint="-0.499984740745262"/>
      <name val="Arial"/>
      <family val="2"/>
    </font>
    <font>
      <sz val="11"/>
      <color rgb="FF9C650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u/>
      <sz val="9"/>
      <color theme="4" tint="-0.499984740745262"/>
      <name val="Arial Unicode MS"/>
      <family val="2"/>
    </font>
    <font>
      <b/>
      <u/>
      <sz val="9"/>
      <color theme="4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4" borderId="0" applyNumberFormat="0" applyBorder="0" applyAlignment="0" applyProtection="0"/>
  </cellStyleXfs>
  <cellXfs count="104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0" fontId="2" fillId="0" borderId="0" xfId="0" applyFont="1"/>
    <xf numFmtId="3" fontId="0" fillId="0" borderId="0" xfId="0" applyNumberFormat="1" applyFill="1"/>
    <xf numFmtId="4" fontId="1" fillId="0" borderId="0" xfId="0" applyNumberFormat="1" applyFont="1" applyFill="1"/>
    <xf numFmtId="4" fontId="0" fillId="0" borderId="0" xfId="0" applyNumberFormat="1" applyFill="1"/>
    <xf numFmtId="0" fontId="5" fillId="0" borderId="0" xfId="0" applyFont="1"/>
    <xf numFmtId="0" fontId="6" fillId="0" borderId="0" xfId="0" applyFont="1"/>
    <xf numFmtId="4" fontId="5" fillId="0" borderId="0" xfId="0" applyNumberFormat="1" applyFont="1"/>
    <xf numFmtId="4" fontId="6" fillId="0" borderId="0" xfId="0" applyNumberFormat="1" applyFont="1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Fill="1"/>
    <xf numFmtId="3" fontId="7" fillId="0" borderId="0" xfId="0" applyNumberFormat="1" applyFont="1"/>
    <xf numFmtId="4" fontId="7" fillId="0" borderId="0" xfId="0" applyNumberFormat="1" applyFont="1"/>
    <xf numFmtId="0" fontId="8" fillId="0" borderId="0" xfId="0" applyFont="1" applyFill="1"/>
    <xf numFmtId="0" fontId="7" fillId="0" borderId="0" xfId="0" applyFont="1"/>
    <xf numFmtId="3" fontId="9" fillId="0" borderId="3" xfId="0" applyNumberFormat="1" applyFont="1" applyBorder="1" applyAlignment="1">
      <alignment horizontal="right" vertical="center"/>
    </xf>
    <xf numFmtId="38" fontId="7" fillId="0" borderId="3" xfId="0" applyNumberFormat="1" applyFont="1" applyFill="1" applyBorder="1" applyAlignment="1" applyProtection="1">
      <alignment horizontal="right"/>
    </xf>
    <xf numFmtId="3" fontId="9" fillId="0" borderId="3" xfId="0" applyNumberFormat="1" applyFont="1" applyFill="1" applyBorder="1" applyAlignment="1">
      <alignment horizontal="right" vertical="center"/>
    </xf>
    <xf numFmtId="0" fontId="0" fillId="0" borderId="0" xfId="0" applyFill="1"/>
    <xf numFmtId="38" fontId="9" fillId="0" borderId="3" xfId="0" applyNumberFormat="1" applyFont="1" applyFill="1" applyBorder="1" applyAlignment="1" applyProtection="1">
      <alignment horizontal="right"/>
    </xf>
    <xf numFmtId="14" fontId="8" fillId="0" borderId="0" xfId="0" applyNumberFormat="1" applyFont="1" applyBorder="1" applyAlignment="1">
      <alignment horizontal="right"/>
    </xf>
    <xf numFmtId="4" fontId="10" fillId="0" borderId="0" xfId="0" applyNumberFormat="1" applyFont="1"/>
    <xf numFmtId="0" fontId="8" fillId="0" borderId="0" xfId="0" applyFont="1"/>
    <xf numFmtId="3" fontId="0" fillId="0" borderId="0" xfId="0" applyNumberFormat="1" applyBorder="1"/>
    <xf numFmtId="3" fontId="3" fillId="0" borderId="0" xfId="0" applyNumberFormat="1" applyFont="1" applyBorder="1"/>
    <xf numFmtId="0" fontId="4" fillId="0" borderId="0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Border="1"/>
    <xf numFmtId="3" fontId="1" fillId="0" borderId="0" xfId="0" applyNumberFormat="1" applyFont="1" applyBorder="1"/>
    <xf numFmtId="0" fontId="1" fillId="0" borderId="0" xfId="0" applyFont="1" applyBorder="1"/>
    <xf numFmtId="3" fontId="7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3" fontId="14" fillId="2" borderId="3" xfId="0" applyNumberFormat="1" applyFont="1" applyFill="1" applyBorder="1" applyAlignment="1">
      <alignment horizontal="right" vertical="center"/>
    </xf>
    <xf numFmtId="3" fontId="14" fillId="2" borderId="8" xfId="0" applyNumberFormat="1" applyFont="1" applyFill="1" applyBorder="1" applyAlignment="1">
      <alignment horizontal="right" vertical="center"/>
    </xf>
    <xf numFmtId="3" fontId="14" fillId="2" borderId="5" xfId="0" applyNumberFormat="1" applyFont="1" applyFill="1" applyBorder="1" applyAlignment="1">
      <alignment horizontal="right" vertical="center"/>
    </xf>
    <xf numFmtId="38" fontId="15" fillId="2" borderId="3" xfId="0" applyNumberFormat="1" applyFont="1" applyFill="1" applyBorder="1" applyAlignment="1" applyProtection="1">
      <alignment horizontal="right"/>
    </xf>
    <xf numFmtId="38" fontId="15" fillId="2" borderId="8" xfId="0" applyNumberFormat="1" applyFont="1" applyFill="1" applyBorder="1" applyAlignment="1" applyProtection="1">
      <alignment horizontal="right"/>
    </xf>
    <xf numFmtId="38" fontId="15" fillId="2" borderId="5" xfId="0" applyNumberFormat="1" applyFont="1" applyFill="1" applyBorder="1" applyAlignment="1" applyProtection="1">
      <alignment horizontal="right"/>
    </xf>
    <xf numFmtId="3" fontId="15" fillId="2" borderId="3" xfId="0" applyNumberFormat="1" applyFont="1" applyFill="1" applyBorder="1" applyAlignment="1">
      <alignment horizontal="right" vertical="center"/>
    </xf>
    <xf numFmtId="3" fontId="15" fillId="2" borderId="5" xfId="0" applyNumberFormat="1" applyFont="1" applyFill="1" applyBorder="1" applyAlignment="1">
      <alignment horizontal="right" vertical="center"/>
    </xf>
    <xf numFmtId="3" fontId="15" fillId="2" borderId="3" xfId="0" applyNumberFormat="1" applyFont="1" applyFill="1" applyBorder="1" applyProtection="1"/>
    <xf numFmtId="38" fontId="14" fillId="2" borderId="8" xfId="0" applyNumberFormat="1" applyFont="1" applyFill="1" applyBorder="1" applyAlignment="1" applyProtection="1">
      <alignment horizontal="right"/>
    </xf>
    <xf numFmtId="3" fontId="15" fillId="2" borderId="3" xfId="0" applyNumberFormat="1" applyFont="1" applyFill="1" applyBorder="1" applyAlignment="1" applyProtection="1">
      <alignment horizontal="right"/>
    </xf>
    <xf numFmtId="165" fontId="15" fillId="2" borderId="3" xfId="0" applyNumberFormat="1" applyFont="1" applyFill="1" applyBorder="1" applyAlignment="1" applyProtection="1">
      <alignment horizontal="right"/>
    </xf>
    <xf numFmtId="165" fontId="15" fillId="2" borderId="5" xfId="0" applyNumberFormat="1" applyFont="1" applyFill="1" applyBorder="1" applyAlignment="1" applyProtection="1">
      <alignment horizontal="right"/>
    </xf>
    <xf numFmtId="3" fontId="15" fillId="2" borderId="3" xfId="0" applyNumberFormat="1" applyFont="1" applyFill="1" applyBorder="1" applyAlignment="1" applyProtection="1"/>
    <xf numFmtId="3" fontId="15" fillId="2" borderId="0" xfId="0" applyNumberFormat="1" applyFont="1" applyFill="1" applyBorder="1" applyAlignment="1">
      <alignment horizontal="right" vertical="center"/>
    </xf>
    <xf numFmtId="3" fontId="13" fillId="0" borderId="4" xfId="0" applyNumberFormat="1" applyFont="1" applyFill="1" applyBorder="1" applyAlignment="1">
      <alignment horizontal="right" vertical="center"/>
    </xf>
    <xf numFmtId="3" fontId="13" fillId="0" borderId="9" xfId="0" applyNumberFormat="1" applyFont="1" applyFill="1" applyBorder="1" applyAlignment="1">
      <alignment horizontal="right" vertical="center"/>
    </xf>
    <xf numFmtId="3" fontId="13" fillId="0" borderId="7" xfId="0" applyNumberFormat="1" applyFont="1" applyFill="1" applyBorder="1" applyAlignment="1">
      <alignment horizontal="right" vertical="center"/>
    </xf>
    <xf numFmtId="3" fontId="13" fillId="0" borderId="6" xfId="0" applyNumberFormat="1" applyFont="1" applyFill="1" applyBorder="1" applyAlignment="1">
      <alignment horizontal="right" vertical="center"/>
    </xf>
    <xf numFmtId="3" fontId="15" fillId="0" borderId="4" xfId="0" applyNumberFormat="1" applyFont="1" applyBorder="1" applyAlignment="1">
      <alignment horizontal="right" vertical="center"/>
    </xf>
    <xf numFmtId="164" fontId="15" fillId="0" borderId="4" xfId="0" applyNumberFormat="1" applyFont="1" applyFill="1" applyBorder="1" applyAlignment="1">
      <alignment horizontal="right" vertical="center"/>
    </xf>
    <xf numFmtId="0" fontId="14" fillId="2" borderId="14" xfId="0" applyFont="1" applyFill="1" applyBorder="1" applyAlignment="1">
      <alignment vertical="center"/>
    </xf>
    <xf numFmtId="0" fontId="17" fillId="2" borderId="14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18" fillId="2" borderId="14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9" fillId="2" borderId="14" xfId="0" applyFont="1" applyFill="1" applyBorder="1" applyAlignment="1">
      <alignment vertical="center"/>
    </xf>
    <xf numFmtId="0" fontId="13" fillId="2" borderId="14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vertical="center"/>
    </xf>
    <xf numFmtId="3" fontId="14" fillId="2" borderId="3" xfId="0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/>
    </xf>
    <xf numFmtId="3" fontId="15" fillId="2" borderId="3" xfId="0" applyNumberFormat="1" applyFont="1" applyFill="1" applyBorder="1" applyAlignment="1">
      <alignment horizontal="center" vertical="center"/>
    </xf>
    <xf numFmtId="0" fontId="13" fillId="3" borderId="10" xfId="0" applyFont="1" applyFill="1" applyBorder="1"/>
    <xf numFmtId="0" fontId="14" fillId="3" borderId="0" xfId="0" applyFont="1" applyFill="1" applyBorder="1" applyAlignment="1"/>
    <xf numFmtId="0" fontId="15" fillId="3" borderId="0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3" fontId="14" fillId="3" borderId="10" xfId="0" applyNumberFormat="1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1" xfId="0" applyFont="1" applyFill="1" applyBorder="1" applyAlignment="1"/>
    <xf numFmtId="0" fontId="15" fillId="3" borderId="11" xfId="0" applyFont="1" applyFill="1" applyBorder="1" applyAlignment="1">
      <alignment horizontal="center"/>
    </xf>
    <xf numFmtId="1" fontId="14" fillId="3" borderId="11" xfId="0" applyNumberFormat="1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21" fillId="2" borderId="14" xfId="1" applyFont="1" applyFill="1" applyBorder="1" applyAlignment="1">
      <alignment vertical="center"/>
    </xf>
    <xf numFmtId="0" fontId="22" fillId="2" borderId="14" xfId="0" applyFont="1" applyFill="1" applyBorder="1" applyAlignment="1">
      <alignment horizontal="center" vertical="center"/>
    </xf>
    <xf numFmtId="3" fontId="23" fillId="2" borderId="2" xfId="0" applyNumberFormat="1" applyFont="1" applyFill="1" applyBorder="1" applyAlignment="1">
      <alignment horizontal="right" vertical="center"/>
    </xf>
    <xf numFmtId="3" fontId="23" fillId="2" borderId="8" xfId="0" applyNumberFormat="1" applyFont="1" applyFill="1" applyBorder="1" applyAlignment="1">
      <alignment horizontal="right" vertical="center"/>
    </xf>
    <xf numFmtId="3" fontId="23" fillId="2" borderId="5" xfId="0" applyNumberFormat="1" applyFont="1" applyFill="1" applyBorder="1" applyAlignment="1">
      <alignment horizontal="right" vertical="center"/>
    </xf>
    <xf numFmtId="3" fontId="23" fillId="2" borderId="3" xfId="0" applyNumberFormat="1" applyFont="1" applyFill="1" applyBorder="1" applyAlignment="1">
      <alignment horizontal="right" vertical="center"/>
    </xf>
    <xf numFmtId="3" fontId="23" fillId="2" borderId="3" xfId="0" applyNumberFormat="1" applyFont="1" applyFill="1" applyBorder="1" applyAlignment="1">
      <alignment horizontal="center" vertical="center"/>
    </xf>
    <xf numFmtId="0" fontId="13" fillId="3" borderId="16" xfId="0" applyFont="1" applyFill="1" applyBorder="1"/>
    <xf numFmtId="0" fontId="13" fillId="3" borderId="11" xfId="0" applyFont="1" applyFill="1" applyBorder="1"/>
    <xf numFmtId="0" fontId="16" fillId="2" borderId="16" xfId="0" applyFont="1" applyFill="1" applyBorder="1" applyAlignment="1">
      <alignment horizontal="right" vertical="center"/>
    </xf>
    <xf numFmtId="0" fontId="13" fillId="0" borderId="16" xfId="0" applyFont="1" applyBorder="1"/>
    <xf numFmtId="0" fontId="14" fillId="0" borderId="16" xfId="0" applyFont="1" applyBorder="1" applyAlignment="1">
      <alignment horizontal="left"/>
    </xf>
    <xf numFmtId="49" fontId="13" fillId="0" borderId="16" xfId="0" applyNumberFormat="1" applyFont="1" applyFill="1" applyBorder="1" applyAlignment="1" applyProtection="1">
      <alignment horizontal="left"/>
    </xf>
    <xf numFmtId="166" fontId="13" fillId="0" borderId="16" xfId="0" applyNumberFormat="1" applyFont="1" applyFill="1" applyBorder="1" applyAlignment="1" applyProtection="1">
      <alignment horizontal="left"/>
    </xf>
    <xf numFmtId="49" fontId="13" fillId="0" borderId="16" xfId="0" applyNumberFormat="1" applyFont="1" applyBorder="1"/>
    <xf numFmtId="0" fontId="19" fillId="0" borderId="16" xfId="0" applyFont="1" applyBorder="1" applyAlignment="1">
      <alignment vertical="center"/>
    </xf>
    <xf numFmtId="49" fontId="13" fillId="0" borderId="16" xfId="0" applyNumberFormat="1" applyFont="1" applyFill="1" applyBorder="1"/>
    <xf numFmtId="0" fontId="14" fillId="0" borderId="16" xfId="0" applyFont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49" fontId="13" fillId="0" borderId="11" xfId="0" applyNumberFormat="1" applyFont="1" applyBorder="1"/>
    <xf numFmtId="0" fontId="11" fillId="0" borderId="0" xfId="0" applyFont="1" applyBorder="1" applyAlignment="1">
      <alignment horizontal="center"/>
    </xf>
    <xf numFmtId="3" fontId="14" fillId="3" borderId="13" xfId="0" applyNumberFormat="1" applyFont="1" applyFill="1" applyBorder="1" applyAlignment="1">
      <alignment horizontal="center"/>
    </xf>
    <xf numFmtId="3" fontId="14" fillId="3" borderId="1" xfId="0" applyNumberFormat="1" applyFont="1" applyFill="1" applyBorder="1" applyAlignment="1">
      <alignment horizontal="center"/>
    </xf>
    <xf numFmtId="3" fontId="14" fillId="3" borderId="17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showGridLines="0" showZeros="0" tabSelected="1" zoomScaleNormal="100" zoomScaleSheetLayoutView="100" workbookViewId="0">
      <selection activeCell="A5" sqref="A5:I5"/>
    </sheetView>
  </sheetViews>
  <sheetFormatPr baseColWidth="10" defaultColWidth="11" defaultRowHeight="12.75"/>
  <cols>
    <col min="1" max="1" width="3.28515625" style="3" customWidth="1"/>
    <col min="2" max="2" width="30.42578125" style="8" customWidth="1"/>
    <col min="3" max="3" width="15" style="10" hidden="1" customWidth="1"/>
    <col min="4" max="4" width="12.85546875" style="10" customWidth="1"/>
    <col min="5" max="5" width="12.7109375" style="10" customWidth="1"/>
    <col min="6" max="6" width="12.85546875" style="10" customWidth="1"/>
    <col min="7" max="7" width="11.7109375" style="24" customWidth="1"/>
    <col min="8" max="8" width="11.42578125" style="8" customWidth="1"/>
    <col min="9" max="9" width="9.7109375" style="8" customWidth="1"/>
    <col min="10" max="10" width="13.28515625" style="1" bestFit="1" customWidth="1"/>
    <col min="11" max="11" width="13.28515625" customWidth="1"/>
    <col min="15" max="15" width="29.42578125" customWidth="1"/>
    <col min="16" max="16" width="7.5703125" customWidth="1"/>
  </cols>
  <sheetData>
    <row r="1" spans="1:15">
      <c r="A1" s="99" t="s">
        <v>120</v>
      </c>
      <c r="B1" s="99"/>
      <c r="C1" s="99"/>
      <c r="D1" s="99"/>
      <c r="E1" s="99"/>
      <c r="F1" s="99"/>
      <c r="G1" s="99"/>
      <c r="H1" s="99"/>
      <c r="I1" s="99"/>
    </row>
    <row r="2" spans="1:15">
      <c r="A2" s="99" t="s">
        <v>122</v>
      </c>
      <c r="B2" s="99"/>
      <c r="C2" s="99"/>
      <c r="D2" s="99"/>
      <c r="E2" s="99"/>
      <c r="F2" s="99"/>
      <c r="G2" s="99"/>
      <c r="H2" s="99"/>
      <c r="I2" s="99"/>
    </row>
    <row r="3" spans="1:15" ht="12" customHeight="1">
      <c r="A3" s="99" t="s">
        <v>119</v>
      </c>
      <c r="B3" s="99"/>
      <c r="C3" s="99"/>
      <c r="D3" s="99"/>
      <c r="E3" s="99"/>
      <c r="F3" s="99"/>
      <c r="G3" s="99"/>
      <c r="H3" s="99"/>
      <c r="I3" s="99"/>
    </row>
    <row r="4" spans="1:15" ht="15" customHeight="1">
      <c r="A4" s="99" t="s">
        <v>123</v>
      </c>
      <c r="B4" s="99"/>
      <c r="C4" s="99"/>
      <c r="D4" s="99"/>
      <c r="E4" s="99"/>
      <c r="F4" s="99"/>
      <c r="G4" s="99"/>
      <c r="H4" s="99"/>
      <c r="I4" s="99"/>
      <c r="J4" s="28"/>
      <c r="K4" s="28"/>
    </row>
    <row r="5" spans="1:15" ht="5.25" customHeight="1">
      <c r="A5" s="103"/>
      <c r="B5" s="103"/>
      <c r="C5" s="103"/>
      <c r="D5" s="103"/>
      <c r="E5" s="103"/>
      <c r="F5" s="103"/>
      <c r="G5" s="103"/>
      <c r="H5" s="103"/>
      <c r="I5" s="103"/>
    </row>
    <row r="6" spans="1:15" ht="12.75" customHeight="1">
      <c r="A6" s="67"/>
      <c r="B6" s="68"/>
      <c r="C6" s="69"/>
      <c r="D6" s="100" t="s">
        <v>118</v>
      </c>
      <c r="E6" s="101"/>
      <c r="F6" s="101"/>
      <c r="G6" s="102"/>
      <c r="H6" s="69"/>
      <c r="I6" s="70"/>
    </row>
    <row r="7" spans="1:15" ht="14.25" customHeight="1">
      <c r="A7" s="86"/>
      <c r="B7" s="71" t="s">
        <v>1</v>
      </c>
      <c r="C7" s="72" t="s">
        <v>124</v>
      </c>
      <c r="D7" s="73" t="s">
        <v>111</v>
      </c>
      <c r="E7" s="74" t="s">
        <v>112</v>
      </c>
      <c r="F7" s="74" t="s">
        <v>113</v>
      </c>
      <c r="G7" s="74" t="s">
        <v>114</v>
      </c>
      <c r="H7" s="74" t="s">
        <v>115</v>
      </c>
      <c r="I7" s="74" t="s">
        <v>117</v>
      </c>
    </row>
    <row r="8" spans="1:15" ht="10.5" customHeight="1">
      <c r="A8" s="87"/>
      <c r="B8" s="75"/>
      <c r="C8" s="76"/>
      <c r="D8" s="77">
        <v>2020</v>
      </c>
      <c r="E8" s="78"/>
      <c r="F8" s="78"/>
      <c r="G8" s="78"/>
      <c r="H8" s="78" t="s">
        <v>116</v>
      </c>
      <c r="I8" s="78"/>
    </row>
    <row r="9" spans="1:15" ht="12.6" customHeight="1">
      <c r="A9" s="88"/>
      <c r="B9" s="80" t="s">
        <v>121</v>
      </c>
      <c r="C9" s="81">
        <f>SUM(C11+C23+C35+C47+C58+C62+C70)</f>
        <v>105161000</v>
      </c>
      <c r="D9" s="82">
        <f>+D11+D23+D35+D47+D58+D62</f>
        <v>100947077</v>
      </c>
      <c r="E9" s="83">
        <f t="shared" ref="E9" si="0">SUM(E11+E23+E35+E47+E58+E62+E70)</f>
        <v>100947077</v>
      </c>
      <c r="F9" s="83">
        <f t="shared" ref="F9" si="1">SUM(F11+F23+F35+F47+F58+F62+F70)</f>
        <v>86652373.539999992</v>
      </c>
      <c r="G9" s="84">
        <f>SUM(G11+G23+G35+G47+G58+G62+G70)</f>
        <v>83707427.979999989</v>
      </c>
      <c r="H9" s="84">
        <f t="shared" ref="H9:H11" si="2">+E9-F9</f>
        <v>14294703.460000008</v>
      </c>
      <c r="I9" s="85">
        <f>+F9*100/E9</f>
        <v>85.839408247551333</v>
      </c>
      <c r="J9" s="1" t="s">
        <v>0</v>
      </c>
      <c r="L9" s="31"/>
      <c r="M9" s="32"/>
      <c r="N9" s="33"/>
      <c r="O9" s="30"/>
    </row>
    <row r="10" spans="1:15" ht="5.65" customHeight="1">
      <c r="A10" s="89"/>
      <c r="B10" s="56"/>
      <c r="C10" s="35"/>
      <c r="D10" s="36"/>
      <c r="E10" s="37"/>
      <c r="F10" s="37"/>
      <c r="G10" s="35"/>
      <c r="H10" s="35">
        <f t="shared" si="2"/>
        <v>0</v>
      </c>
      <c r="I10" s="65"/>
      <c r="L10" s="31"/>
      <c r="M10" s="32"/>
      <c r="N10" s="34"/>
      <c r="O10" s="30"/>
    </row>
    <row r="11" spans="1:15" ht="12" customHeight="1">
      <c r="A11" s="90">
        <v>0</v>
      </c>
      <c r="B11" s="56" t="s">
        <v>56</v>
      </c>
      <c r="C11" s="35">
        <f>SUM(C13:C21)</f>
        <v>95133492</v>
      </c>
      <c r="D11" s="36">
        <f>SUM(D13:D21)</f>
        <v>90691806</v>
      </c>
      <c r="E11" s="37">
        <f t="shared" ref="E11" si="3">SUM(E13:E21)</f>
        <v>90691806</v>
      </c>
      <c r="F11" s="37">
        <f>SUM(F13:F21)</f>
        <v>80364359.769999996</v>
      </c>
      <c r="G11" s="35">
        <f>SUM(G12:G21)</f>
        <v>79256546.269999996</v>
      </c>
      <c r="H11" s="35">
        <f t="shared" si="2"/>
        <v>10327446.230000004</v>
      </c>
      <c r="I11" s="64">
        <f t="shared" ref="I11:I68" si="4">+F11*100/E11</f>
        <v>88.612591715286825</v>
      </c>
      <c r="K11" t="s">
        <v>0</v>
      </c>
      <c r="L11" s="31"/>
      <c r="M11" s="32"/>
      <c r="N11" s="34"/>
      <c r="O11" s="30"/>
    </row>
    <row r="12" spans="1:15" ht="12" hidden="1" customHeight="1">
      <c r="A12" s="89" t="s">
        <v>3</v>
      </c>
      <c r="B12" s="57" t="s">
        <v>90</v>
      </c>
      <c r="C12" s="35"/>
      <c r="D12" s="36"/>
      <c r="E12" s="37"/>
      <c r="F12" s="37"/>
      <c r="G12" s="35"/>
      <c r="H12" s="35"/>
      <c r="I12" s="64" t="s">
        <v>0</v>
      </c>
      <c r="L12" s="31"/>
      <c r="M12" s="32"/>
      <c r="N12" s="30"/>
      <c r="O12" s="30"/>
    </row>
    <row r="13" spans="1:15" s="11" customFormat="1" ht="18.75" customHeight="1">
      <c r="A13" s="89" t="s">
        <v>4</v>
      </c>
      <c r="B13" s="58" t="s">
        <v>105</v>
      </c>
      <c r="C13" s="38">
        <v>58835027</v>
      </c>
      <c r="D13" s="39">
        <v>56793599</v>
      </c>
      <c r="E13" s="39">
        <v>56793599</v>
      </c>
      <c r="F13" s="40">
        <v>52200021</v>
      </c>
      <c r="G13" s="40">
        <v>52200021</v>
      </c>
      <c r="H13" s="41">
        <f>+E13-F13</f>
        <v>4593578</v>
      </c>
      <c r="I13" s="66">
        <f t="shared" si="4"/>
        <v>91.911803300227547</v>
      </c>
      <c r="J13" s="12"/>
      <c r="L13" s="32"/>
      <c r="M13" s="32"/>
      <c r="N13" s="31"/>
      <c r="O13" s="32"/>
    </row>
    <row r="14" spans="1:15" s="11" customFormat="1" ht="12" customHeight="1">
      <c r="A14" s="89" t="s">
        <v>5</v>
      </c>
      <c r="B14" s="58" t="s">
        <v>92</v>
      </c>
      <c r="C14" s="38">
        <v>2965504</v>
      </c>
      <c r="D14" s="39">
        <v>2793604</v>
      </c>
      <c r="E14" s="39">
        <v>2793604</v>
      </c>
      <c r="F14" s="40">
        <v>2173684</v>
      </c>
      <c r="G14" s="40">
        <v>2173684</v>
      </c>
      <c r="H14" s="41">
        <f t="shared" ref="H14:H71" si="5">+E14-F14</f>
        <v>619920</v>
      </c>
      <c r="I14" s="66">
        <f t="shared" si="4"/>
        <v>77.809310124126398</v>
      </c>
      <c r="J14" s="12"/>
      <c r="L14" s="32"/>
      <c r="M14" s="32"/>
      <c r="N14" s="32"/>
      <c r="O14" s="32"/>
    </row>
    <row r="15" spans="1:15" s="11" customFormat="1" ht="12" customHeight="1">
      <c r="A15" s="89" t="s">
        <v>6</v>
      </c>
      <c r="B15" s="58" t="s">
        <v>91</v>
      </c>
      <c r="C15" s="38">
        <v>6011832</v>
      </c>
      <c r="D15" s="39">
        <v>5630851</v>
      </c>
      <c r="E15" s="39">
        <v>5630851</v>
      </c>
      <c r="F15" s="40">
        <v>4906575</v>
      </c>
      <c r="G15" s="40">
        <v>4906575</v>
      </c>
      <c r="H15" s="41">
        <f t="shared" si="5"/>
        <v>724276</v>
      </c>
      <c r="I15" s="66">
        <f t="shared" si="4"/>
        <v>87.137361652794581</v>
      </c>
      <c r="J15" s="12"/>
      <c r="L15" s="32"/>
      <c r="M15" s="32"/>
      <c r="N15" s="32"/>
      <c r="O15" s="32"/>
    </row>
    <row r="16" spans="1:15" s="11" customFormat="1" ht="12" customHeight="1">
      <c r="A16" s="91" t="s">
        <v>2</v>
      </c>
      <c r="B16" s="58" t="s">
        <v>57</v>
      </c>
      <c r="C16" s="38">
        <v>12371696</v>
      </c>
      <c r="D16" s="39">
        <v>10354750</v>
      </c>
      <c r="E16" s="39">
        <v>10354750</v>
      </c>
      <c r="F16" s="40">
        <v>8866080.6899999995</v>
      </c>
      <c r="G16" s="40">
        <v>8866080.6899999995</v>
      </c>
      <c r="H16" s="41">
        <f t="shared" si="5"/>
        <v>1488669.3100000005</v>
      </c>
      <c r="I16" s="66">
        <f t="shared" si="4"/>
        <v>85.623319635915891</v>
      </c>
      <c r="J16" s="12"/>
    </row>
    <row r="17" spans="1:15" s="11" customFormat="1" ht="12" customHeight="1">
      <c r="A17" s="92" t="s">
        <v>7</v>
      </c>
      <c r="B17" s="59" t="s">
        <v>93</v>
      </c>
      <c r="C17" s="38">
        <v>218400</v>
      </c>
      <c r="D17" s="39">
        <v>218400</v>
      </c>
      <c r="E17" s="39">
        <v>218400</v>
      </c>
      <c r="F17" s="40">
        <v>210383.58</v>
      </c>
      <c r="G17" s="40">
        <v>210383.58</v>
      </c>
      <c r="H17" s="41">
        <f t="shared" si="5"/>
        <v>8016.4200000000128</v>
      </c>
      <c r="I17" s="66">
        <f t="shared" si="4"/>
        <v>96.329478021978019</v>
      </c>
      <c r="J17" s="13"/>
      <c r="K17" s="12"/>
      <c r="L17" s="12"/>
    </row>
    <row r="18" spans="1:15" s="11" customFormat="1" ht="12" customHeight="1">
      <c r="A18" s="93" t="s">
        <v>8</v>
      </c>
      <c r="B18" s="57" t="s">
        <v>107</v>
      </c>
      <c r="C18" s="38">
        <v>2169344</v>
      </c>
      <c r="D18" s="39">
        <v>1775869</v>
      </c>
      <c r="E18" s="39">
        <v>1775869</v>
      </c>
      <c r="F18" s="40">
        <v>1583993.5</v>
      </c>
      <c r="G18" s="40">
        <v>1583993</v>
      </c>
      <c r="H18" s="41">
        <f t="shared" si="5"/>
        <v>191875.5</v>
      </c>
      <c r="I18" s="66">
        <f t="shared" si="4"/>
        <v>89.195402363575241</v>
      </c>
      <c r="J18" s="13"/>
      <c r="K18" s="12"/>
      <c r="L18" s="12" t="s">
        <v>0</v>
      </c>
      <c r="O18" s="29"/>
    </row>
    <row r="19" spans="1:15" s="11" customFormat="1" ht="12" customHeight="1">
      <c r="A19" s="93" t="s">
        <v>9</v>
      </c>
      <c r="B19" s="57" t="s">
        <v>108</v>
      </c>
      <c r="C19" s="38">
        <v>12123618</v>
      </c>
      <c r="D19" s="39">
        <v>12123618</v>
      </c>
      <c r="E19" s="39">
        <v>12123618</v>
      </c>
      <c r="F19" s="40">
        <v>10291087</v>
      </c>
      <c r="G19" s="41">
        <v>9185994</v>
      </c>
      <c r="H19" s="41">
        <f t="shared" si="5"/>
        <v>1832531</v>
      </c>
      <c r="I19" s="66">
        <f t="shared" si="4"/>
        <v>84.884619426313165</v>
      </c>
      <c r="J19" s="13"/>
      <c r="K19" s="12"/>
      <c r="L19" s="12"/>
    </row>
    <row r="20" spans="1:15" s="11" customFormat="1" ht="12" customHeight="1">
      <c r="A20" s="93" t="s">
        <v>10</v>
      </c>
      <c r="B20" s="57" t="s">
        <v>109</v>
      </c>
      <c r="C20" s="41">
        <v>438071</v>
      </c>
      <c r="D20" s="39">
        <v>800115</v>
      </c>
      <c r="E20" s="39">
        <v>800115</v>
      </c>
      <c r="F20" s="42"/>
      <c r="G20" s="43"/>
      <c r="H20" s="41">
        <f t="shared" si="5"/>
        <v>800115</v>
      </c>
      <c r="I20" s="66">
        <f t="shared" si="4"/>
        <v>0</v>
      </c>
      <c r="J20" s="13"/>
      <c r="K20" s="12"/>
      <c r="L20" s="12"/>
    </row>
    <row r="21" spans="1:15" s="11" customFormat="1" ht="12" customHeight="1">
      <c r="A21" s="93" t="s">
        <v>11</v>
      </c>
      <c r="B21" s="57" t="s">
        <v>110</v>
      </c>
      <c r="C21" s="41"/>
      <c r="D21" s="39">
        <v>201000</v>
      </c>
      <c r="E21" s="39">
        <v>201000</v>
      </c>
      <c r="F21" s="42">
        <v>132535</v>
      </c>
      <c r="G21" s="41">
        <v>129815</v>
      </c>
      <c r="H21" s="41">
        <f t="shared" si="5"/>
        <v>68465</v>
      </c>
      <c r="I21" s="66">
        <f t="shared" si="4"/>
        <v>65.937810945273625</v>
      </c>
      <c r="J21" s="13"/>
      <c r="K21" s="12"/>
      <c r="L21" s="12" t="s">
        <v>0</v>
      </c>
    </row>
    <row r="22" spans="1:15" ht="5.45" customHeight="1">
      <c r="A22" s="93"/>
      <c r="B22" s="60" t="s">
        <v>0</v>
      </c>
      <c r="C22" s="41"/>
      <c r="D22" s="39">
        <f>SUM(C22:C22)</f>
        <v>0</v>
      </c>
      <c r="E22" s="42"/>
      <c r="F22" s="42"/>
      <c r="G22" s="41"/>
      <c r="H22" s="41">
        <f t="shared" si="5"/>
        <v>0</v>
      </c>
      <c r="I22" s="64" t="s">
        <v>0</v>
      </c>
      <c r="J22" s="4"/>
    </row>
    <row r="23" spans="1:15" ht="11.45" customHeight="1">
      <c r="A23" s="94" t="s">
        <v>12</v>
      </c>
      <c r="B23" s="61" t="s">
        <v>62</v>
      </c>
      <c r="C23" s="35">
        <f t="shared" ref="C23:D23" si="6">SUM(C24:C33)</f>
        <v>5941173</v>
      </c>
      <c r="D23" s="44">
        <f t="shared" si="6"/>
        <v>5486546</v>
      </c>
      <c r="E23" s="37">
        <f>SUM(E24:E33)</f>
        <v>5486546</v>
      </c>
      <c r="F23" s="37">
        <f>SUM(F24:F33)</f>
        <v>3695858.97</v>
      </c>
      <c r="G23" s="35">
        <f>SUM(G24:G33)</f>
        <v>2417601.6</v>
      </c>
      <c r="H23" s="35">
        <f t="shared" si="5"/>
        <v>1790687.0299999998</v>
      </c>
      <c r="I23" s="64">
        <f t="shared" si="4"/>
        <v>67.362216046306727</v>
      </c>
      <c r="J23" s="5"/>
    </row>
    <row r="24" spans="1:15" ht="12" customHeight="1">
      <c r="A24" s="93" t="s">
        <v>13</v>
      </c>
      <c r="B24" s="58" t="s">
        <v>61</v>
      </c>
      <c r="C24" s="41">
        <v>94636</v>
      </c>
      <c r="D24" s="39">
        <v>112081</v>
      </c>
      <c r="E24" s="39">
        <v>112081</v>
      </c>
      <c r="F24" s="42">
        <v>15216.45</v>
      </c>
      <c r="G24" s="45">
        <v>5960.6</v>
      </c>
      <c r="H24" s="41">
        <f t="shared" si="5"/>
        <v>96864.55</v>
      </c>
      <c r="I24" s="66">
        <f t="shared" si="4"/>
        <v>13.576297499130094</v>
      </c>
      <c r="J24" s="4"/>
    </row>
    <row r="25" spans="1:15" ht="12" customHeight="1">
      <c r="A25" s="93" t="s">
        <v>14</v>
      </c>
      <c r="B25" s="58" t="s">
        <v>60</v>
      </c>
      <c r="C25" s="41">
        <v>3839820</v>
      </c>
      <c r="D25" s="39">
        <v>3557937</v>
      </c>
      <c r="E25" s="39">
        <v>3557937</v>
      </c>
      <c r="F25" s="42">
        <v>2428743</v>
      </c>
      <c r="G25" s="45">
        <v>1909396</v>
      </c>
      <c r="H25" s="41">
        <f t="shared" si="5"/>
        <v>1129194</v>
      </c>
      <c r="I25" s="66">
        <f t="shared" si="4"/>
        <v>68.262675814664505</v>
      </c>
      <c r="J25" s="4"/>
    </row>
    <row r="26" spans="1:15" s="21" customFormat="1" ht="12" customHeight="1">
      <c r="A26" s="95" t="s">
        <v>15</v>
      </c>
      <c r="B26" s="59" t="s">
        <v>86</v>
      </c>
      <c r="C26" s="41">
        <v>26000</v>
      </c>
      <c r="D26" s="39">
        <v>5417</v>
      </c>
      <c r="E26" s="39">
        <v>5417</v>
      </c>
      <c r="F26" s="42">
        <v>1314</v>
      </c>
      <c r="G26" s="45">
        <v>1314</v>
      </c>
      <c r="H26" s="41">
        <f t="shared" si="5"/>
        <v>4103</v>
      </c>
      <c r="I26" s="66">
        <f t="shared" si="4"/>
        <v>24.256968801919882</v>
      </c>
      <c r="J26" s="6"/>
    </row>
    <row r="27" spans="1:15" s="21" customFormat="1" ht="12" customHeight="1">
      <c r="A27" s="95" t="s">
        <v>16</v>
      </c>
      <c r="B27" s="59" t="s">
        <v>59</v>
      </c>
      <c r="C27" s="41">
        <v>70000</v>
      </c>
      <c r="D27" s="39">
        <v>4813</v>
      </c>
      <c r="E27" s="39">
        <v>4813</v>
      </c>
      <c r="F27" s="42">
        <v>1728.27</v>
      </c>
      <c r="G27" s="45">
        <v>651</v>
      </c>
      <c r="H27" s="41">
        <f t="shared" si="5"/>
        <v>3084.73</v>
      </c>
      <c r="I27" s="66">
        <f t="shared" si="4"/>
        <v>35.908373156035736</v>
      </c>
      <c r="J27" s="4"/>
      <c r="O27" s="21" t="s">
        <v>0</v>
      </c>
    </row>
    <row r="28" spans="1:15" s="21" customFormat="1" ht="12" customHeight="1">
      <c r="A28" s="95" t="s">
        <v>17</v>
      </c>
      <c r="B28" s="59" t="s">
        <v>58</v>
      </c>
      <c r="C28" s="41">
        <v>436609</v>
      </c>
      <c r="D28" s="39">
        <v>87300</v>
      </c>
      <c r="E28" s="39">
        <v>87300</v>
      </c>
      <c r="F28" s="42">
        <v>43441</v>
      </c>
      <c r="G28" s="45">
        <v>43371</v>
      </c>
      <c r="H28" s="41">
        <f t="shared" si="5"/>
        <v>43859</v>
      </c>
      <c r="I28" s="66">
        <f t="shared" si="4"/>
        <v>49.760595647193583</v>
      </c>
      <c r="J28" s="4"/>
    </row>
    <row r="29" spans="1:15" s="21" customFormat="1" ht="12" customHeight="1">
      <c r="A29" s="95" t="s">
        <v>18</v>
      </c>
      <c r="B29" s="58" t="s">
        <v>94</v>
      </c>
      <c r="C29" s="38">
        <v>196956</v>
      </c>
      <c r="D29" s="39">
        <v>39222</v>
      </c>
      <c r="E29" s="39">
        <v>39222</v>
      </c>
      <c r="F29" s="40">
        <v>15616</v>
      </c>
      <c r="G29" s="45">
        <v>13647</v>
      </c>
      <c r="H29" s="41">
        <f t="shared" si="5"/>
        <v>23606</v>
      </c>
      <c r="I29" s="66">
        <f t="shared" si="4"/>
        <v>39.814389883228799</v>
      </c>
      <c r="J29" s="4"/>
    </row>
    <row r="30" spans="1:15" s="21" customFormat="1" ht="12" customHeight="1">
      <c r="A30" s="95" t="s">
        <v>19</v>
      </c>
      <c r="B30" s="59" t="s">
        <v>95</v>
      </c>
      <c r="C30" s="41">
        <v>383718</v>
      </c>
      <c r="D30" s="39">
        <v>480499</v>
      </c>
      <c r="E30" s="39">
        <v>480499</v>
      </c>
      <c r="F30" s="42">
        <v>255958.25</v>
      </c>
      <c r="G30" s="45">
        <v>125225</v>
      </c>
      <c r="H30" s="41">
        <f t="shared" si="5"/>
        <v>224540.75</v>
      </c>
      <c r="I30" s="66">
        <f t="shared" si="4"/>
        <v>53.269257584302984</v>
      </c>
      <c r="J30" s="4"/>
    </row>
    <row r="31" spans="1:15" s="21" customFormat="1" ht="12" customHeight="1">
      <c r="A31" s="95" t="s">
        <v>43</v>
      </c>
      <c r="B31" s="59" t="s">
        <v>87</v>
      </c>
      <c r="C31" s="41">
        <v>348000</v>
      </c>
      <c r="D31" s="39">
        <v>222423</v>
      </c>
      <c r="E31" s="39">
        <v>222423</v>
      </c>
      <c r="F31" s="42">
        <v>156342</v>
      </c>
      <c r="G31" s="45"/>
      <c r="H31" s="41">
        <f t="shared" si="5"/>
        <v>66081</v>
      </c>
      <c r="I31" s="66">
        <f t="shared" si="4"/>
        <v>70.290392630258566</v>
      </c>
      <c r="J31" s="4"/>
    </row>
    <row r="32" spans="1:15" ht="12" customHeight="1">
      <c r="A32" s="93" t="s">
        <v>20</v>
      </c>
      <c r="B32" s="79" t="s">
        <v>88</v>
      </c>
      <c r="C32" s="41">
        <v>545434</v>
      </c>
      <c r="D32" s="39">
        <v>270499</v>
      </c>
      <c r="E32" s="39">
        <v>270499</v>
      </c>
      <c r="F32" s="42">
        <v>121360</v>
      </c>
      <c r="G32" s="45">
        <v>44290</v>
      </c>
      <c r="H32" s="41">
        <f t="shared" si="5"/>
        <v>149139</v>
      </c>
      <c r="I32" s="66">
        <f t="shared" si="4"/>
        <v>44.865230555380982</v>
      </c>
    </row>
    <row r="33" spans="1:10" ht="12" customHeight="1">
      <c r="A33" s="93" t="s">
        <v>44</v>
      </c>
      <c r="B33" s="59" t="s">
        <v>89</v>
      </c>
      <c r="C33" s="41"/>
      <c r="D33" s="39">
        <v>706355</v>
      </c>
      <c r="E33" s="39">
        <v>706355</v>
      </c>
      <c r="F33" s="42">
        <v>656140</v>
      </c>
      <c r="G33" s="45">
        <v>273747</v>
      </c>
      <c r="H33" s="41">
        <f t="shared" si="5"/>
        <v>50215</v>
      </c>
      <c r="I33" s="66">
        <f t="shared" si="4"/>
        <v>92.89096842239384</v>
      </c>
    </row>
    <row r="34" spans="1:10" ht="5.45" customHeight="1">
      <c r="A34" s="93"/>
      <c r="B34" s="60"/>
      <c r="C34" s="41"/>
      <c r="D34" s="39">
        <f>SUM(C34:C34)</f>
        <v>0</v>
      </c>
      <c r="E34" s="42"/>
      <c r="F34" s="42"/>
      <c r="G34" s="41"/>
      <c r="H34" s="41">
        <f t="shared" si="5"/>
        <v>0</v>
      </c>
      <c r="I34" s="64" t="s">
        <v>0</v>
      </c>
    </row>
    <row r="35" spans="1:10" ht="11.45" customHeight="1">
      <c r="A35" s="94" t="s">
        <v>21</v>
      </c>
      <c r="B35" s="61" t="s">
        <v>63</v>
      </c>
      <c r="C35" s="35">
        <f>SUM(C36:C45)</f>
        <v>2165335</v>
      </c>
      <c r="D35" s="44">
        <f>SUM(D36:D45)</f>
        <v>1698210</v>
      </c>
      <c r="E35" s="37">
        <f t="shared" ref="E35" si="7">SUM(E36:E45)</f>
        <v>1698210</v>
      </c>
      <c r="F35" s="37">
        <f>SUM(F36:F45)</f>
        <v>790379.53</v>
      </c>
      <c r="G35" s="35">
        <f>SUM(G36:G45)</f>
        <v>485540.38999999996</v>
      </c>
      <c r="H35" s="35">
        <f t="shared" si="5"/>
        <v>907830.47</v>
      </c>
      <c r="I35" s="64">
        <f t="shared" si="4"/>
        <v>46.541919432814552</v>
      </c>
    </row>
    <row r="36" spans="1:10" ht="12" customHeight="1">
      <c r="A36" s="93" t="s">
        <v>22</v>
      </c>
      <c r="B36" s="58" t="s">
        <v>64</v>
      </c>
      <c r="C36" s="41">
        <v>175296</v>
      </c>
      <c r="D36" s="39">
        <v>32707</v>
      </c>
      <c r="E36" s="39">
        <v>32707</v>
      </c>
      <c r="F36" s="42">
        <v>6008.31</v>
      </c>
      <c r="G36" s="45">
        <v>5858.86</v>
      </c>
      <c r="H36" s="41">
        <f t="shared" si="5"/>
        <v>26698.69</v>
      </c>
      <c r="I36" s="66">
        <f t="shared" si="4"/>
        <v>18.370104259027119</v>
      </c>
    </row>
    <row r="37" spans="1:10" ht="12" customHeight="1">
      <c r="A37" s="93" t="s">
        <v>23</v>
      </c>
      <c r="B37" s="58" t="s">
        <v>65</v>
      </c>
      <c r="C37" s="41">
        <v>108000</v>
      </c>
      <c r="D37" s="39">
        <v>73977</v>
      </c>
      <c r="E37" s="39">
        <v>73977</v>
      </c>
      <c r="F37" s="42">
        <v>44102</v>
      </c>
      <c r="G37" s="45">
        <v>31810</v>
      </c>
      <c r="H37" s="41">
        <f t="shared" si="5"/>
        <v>29875</v>
      </c>
      <c r="I37" s="66">
        <f t="shared" si="4"/>
        <v>59.61582654068156</v>
      </c>
    </row>
    <row r="38" spans="1:10" ht="12" customHeight="1">
      <c r="A38" s="93" t="s">
        <v>24</v>
      </c>
      <c r="B38" s="58" t="s">
        <v>66</v>
      </c>
      <c r="C38" s="41">
        <v>267000</v>
      </c>
      <c r="D38" s="39">
        <v>169510</v>
      </c>
      <c r="E38" s="39">
        <v>169510</v>
      </c>
      <c r="F38" s="42">
        <v>134503</v>
      </c>
      <c r="G38" s="45">
        <v>14842</v>
      </c>
      <c r="H38" s="41">
        <f t="shared" si="5"/>
        <v>35007</v>
      </c>
      <c r="I38" s="66">
        <f t="shared" si="4"/>
        <v>79.34812105480502</v>
      </c>
    </row>
    <row r="39" spans="1:10" s="21" customFormat="1" ht="12" customHeight="1">
      <c r="A39" s="95" t="s">
        <v>25</v>
      </c>
      <c r="B39" s="59" t="s">
        <v>67</v>
      </c>
      <c r="C39" s="38">
        <v>102328</v>
      </c>
      <c r="D39" s="39">
        <v>63183</v>
      </c>
      <c r="E39" s="39">
        <v>63183</v>
      </c>
      <c r="F39" s="40">
        <v>37287.24</v>
      </c>
      <c r="G39" s="45">
        <v>29842.92</v>
      </c>
      <c r="H39" s="41">
        <f t="shared" si="5"/>
        <v>25895.760000000002</v>
      </c>
      <c r="I39" s="66">
        <f t="shared" si="4"/>
        <v>59.014671668011964</v>
      </c>
      <c r="J39" s="4"/>
    </row>
    <row r="40" spans="1:10" s="21" customFormat="1" ht="12.4" customHeight="1">
      <c r="A40" s="95" t="s">
        <v>26</v>
      </c>
      <c r="B40" s="59" t="s">
        <v>96</v>
      </c>
      <c r="C40" s="41">
        <v>213000</v>
      </c>
      <c r="D40" s="39">
        <v>275512</v>
      </c>
      <c r="E40" s="39">
        <v>275512</v>
      </c>
      <c r="F40" s="42">
        <v>73059</v>
      </c>
      <c r="G40" s="45">
        <v>55369.95</v>
      </c>
      <c r="H40" s="41">
        <f t="shared" si="5"/>
        <v>202453</v>
      </c>
      <c r="I40" s="66">
        <f t="shared" si="4"/>
        <v>26.517538256046922</v>
      </c>
      <c r="J40" s="4"/>
    </row>
    <row r="41" spans="1:10" s="21" customFormat="1" ht="12" customHeight="1">
      <c r="A41" s="95" t="s">
        <v>27</v>
      </c>
      <c r="B41" s="59" t="s">
        <v>97</v>
      </c>
      <c r="C41" s="46">
        <v>447286</v>
      </c>
      <c r="D41" s="39">
        <v>304324</v>
      </c>
      <c r="E41" s="39">
        <v>304324</v>
      </c>
      <c r="F41" s="47">
        <v>118517.45</v>
      </c>
      <c r="G41" s="45">
        <v>82065.679999999993</v>
      </c>
      <c r="H41" s="41">
        <f t="shared" si="5"/>
        <v>185806.55</v>
      </c>
      <c r="I41" s="66">
        <f t="shared" si="4"/>
        <v>38.944496654880979</v>
      </c>
      <c r="J41" s="4"/>
    </row>
    <row r="42" spans="1:10" s="21" customFormat="1" ht="12" customHeight="1">
      <c r="A42" s="95" t="s">
        <v>28</v>
      </c>
      <c r="B42" s="58" t="s">
        <v>68</v>
      </c>
      <c r="C42" s="41">
        <v>112506</v>
      </c>
      <c r="D42" s="39">
        <v>131076</v>
      </c>
      <c r="E42" s="39">
        <v>131076</v>
      </c>
      <c r="F42" s="42">
        <v>72069</v>
      </c>
      <c r="G42" s="45">
        <v>41572.300000000003</v>
      </c>
      <c r="H42" s="41">
        <f t="shared" si="5"/>
        <v>59007</v>
      </c>
      <c r="I42" s="66">
        <f t="shared" si="4"/>
        <v>54.982605511306417</v>
      </c>
      <c r="J42" s="4"/>
    </row>
    <row r="43" spans="1:10" ht="12" customHeight="1">
      <c r="A43" s="93" t="s">
        <v>29</v>
      </c>
      <c r="B43" s="59" t="s">
        <v>69</v>
      </c>
      <c r="C43" s="41">
        <v>436537</v>
      </c>
      <c r="D43" s="39">
        <v>382843</v>
      </c>
      <c r="E43" s="39">
        <v>382843</v>
      </c>
      <c r="F43" s="42">
        <v>129531</v>
      </c>
      <c r="G43" s="45">
        <v>100805</v>
      </c>
      <c r="H43" s="41">
        <f t="shared" si="5"/>
        <v>253312</v>
      </c>
      <c r="I43" s="66">
        <f t="shared" si="4"/>
        <v>33.833973717685836</v>
      </c>
    </row>
    <row r="44" spans="1:10" ht="12" customHeight="1">
      <c r="A44" s="93" t="s">
        <v>30</v>
      </c>
      <c r="B44" s="58" t="s">
        <v>70</v>
      </c>
      <c r="C44" s="41">
        <v>303382</v>
      </c>
      <c r="D44" s="39">
        <v>122117</v>
      </c>
      <c r="E44" s="39">
        <v>122117</v>
      </c>
      <c r="F44" s="42">
        <v>68756.53</v>
      </c>
      <c r="G44" s="45">
        <v>42693</v>
      </c>
      <c r="H44" s="41">
        <f t="shared" si="5"/>
        <v>53360.47</v>
      </c>
      <c r="I44" s="66">
        <f t="shared" si="4"/>
        <v>56.303815193625788</v>
      </c>
    </row>
    <row r="45" spans="1:10" ht="12" customHeight="1">
      <c r="A45" s="93" t="s">
        <v>45</v>
      </c>
      <c r="B45" s="58" t="s">
        <v>98</v>
      </c>
      <c r="C45" s="41"/>
      <c r="D45" s="39">
        <v>142961</v>
      </c>
      <c r="E45" s="39">
        <v>142961</v>
      </c>
      <c r="F45" s="42">
        <v>106546</v>
      </c>
      <c r="G45" s="45">
        <v>80680.679999999993</v>
      </c>
      <c r="H45" s="41">
        <f t="shared" si="5"/>
        <v>36415</v>
      </c>
      <c r="I45" s="66">
        <f t="shared" si="4"/>
        <v>74.528018130818893</v>
      </c>
    </row>
    <row r="46" spans="1:10" ht="5.65" customHeight="1">
      <c r="A46" s="93"/>
      <c r="B46" s="56"/>
      <c r="C46" s="41"/>
      <c r="D46" s="39">
        <f>SUM(C46:C46)</f>
        <v>0</v>
      </c>
      <c r="E46" s="42"/>
      <c r="F46" s="42"/>
      <c r="G46" s="41"/>
      <c r="H46" s="41">
        <f t="shared" si="5"/>
        <v>0</v>
      </c>
      <c r="I46" s="64" t="s">
        <v>0</v>
      </c>
    </row>
    <row r="47" spans="1:10" ht="11.45" customHeight="1">
      <c r="A47" s="96" t="s">
        <v>31</v>
      </c>
      <c r="B47" s="56" t="s">
        <v>71</v>
      </c>
      <c r="C47" s="35">
        <f t="shared" ref="C47" si="8">SUM(C48:C56)</f>
        <v>0</v>
      </c>
      <c r="D47" s="44">
        <f>SUM(D48:D56)</f>
        <v>684316</v>
      </c>
      <c r="E47" s="37">
        <f t="shared" ref="E47" si="9">SUM(E48:E56)</f>
        <v>684316</v>
      </c>
      <c r="F47" s="37">
        <f>SUM(F48:F56)</f>
        <v>325022.84999999998</v>
      </c>
      <c r="G47" s="37">
        <f>SUM(G48:G56)</f>
        <v>288059.83</v>
      </c>
      <c r="H47" s="35">
        <f t="shared" si="5"/>
        <v>359293.15</v>
      </c>
      <c r="I47" s="64">
        <f t="shared" si="4"/>
        <v>47.496017921545011</v>
      </c>
    </row>
    <row r="48" spans="1:10" ht="12" customHeight="1">
      <c r="A48" s="93" t="s">
        <v>46</v>
      </c>
      <c r="B48" s="58" t="s">
        <v>99</v>
      </c>
      <c r="C48" s="41"/>
      <c r="D48" s="39">
        <v>8620</v>
      </c>
      <c r="E48" s="42">
        <v>8620</v>
      </c>
      <c r="F48" s="42">
        <v>1556.3</v>
      </c>
      <c r="G48" s="45"/>
      <c r="H48" s="41">
        <f t="shared" si="5"/>
        <v>7063.7</v>
      </c>
      <c r="I48" s="64">
        <f t="shared" si="4"/>
        <v>18.054524361948957</v>
      </c>
    </row>
    <row r="49" spans="1:10" ht="12" customHeight="1">
      <c r="A49" s="93" t="s">
        <v>47</v>
      </c>
      <c r="B49" s="58" t="s">
        <v>100</v>
      </c>
      <c r="C49" s="41"/>
      <c r="D49" s="39">
        <v>80000</v>
      </c>
      <c r="E49" s="42">
        <v>80000</v>
      </c>
      <c r="F49" s="42"/>
      <c r="G49" s="45"/>
      <c r="H49" s="41">
        <f t="shared" si="5"/>
        <v>80000</v>
      </c>
      <c r="I49" s="64">
        <f t="shared" si="4"/>
        <v>0</v>
      </c>
    </row>
    <row r="50" spans="1:10" ht="12" customHeight="1">
      <c r="A50" s="93" t="s">
        <v>32</v>
      </c>
      <c r="B50" s="62" t="s">
        <v>72</v>
      </c>
      <c r="C50" s="41"/>
      <c r="D50" s="39">
        <v>25000</v>
      </c>
      <c r="E50" s="42">
        <v>25000</v>
      </c>
      <c r="F50" s="42"/>
      <c r="G50" s="48"/>
      <c r="H50" s="41">
        <f t="shared" si="5"/>
        <v>25000</v>
      </c>
      <c r="I50" s="64">
        <f t="shared" si="4"/>
        <v>0</v>
      </c>
    </row>
    <row r="51" spans="1:10" ht="12" customHeight="1">
      <c r="A51" s="93" t="s">
        <v>33</v>
      </c>
      <c r="B51" s="62" t="s">
        <v>101</v>
      </c>
      <c r="C51" s="41"/>
      <c r="D51" s="39">
        <v>58650</v>
      </c>
      <c r="E51" s="42">
        <v>58650</v>
      </c>
      <c r="F51" s="42">
        <v>3600.55</v>
      </c>
      <c r="G51" s="48"/>
      <c r="H51" s="41">
        <f t="shared" si="5"/>
        <v>55049.45</v>
      </c>
      <c r="I51" s="64">
        <f t="shared" si="4"/>
        <v>6.1390451832907074</v>
      </c>
    </row>
    <row r="52" spans="1:10" ht="12" customHeight="1">
      <c r="A52" s="93" t="s">
        <v>34</v>
      </c>
      <c r="B52" s="62" t="s">
        <v>73</v>
      </c>
      <c r="C52" s="41"/>
      <c r="D52" s="39">
        <v>9000</v>
      </c>
      <c r="E52" s="42">
        <v>9000</v>
      </c>
      <c r="F52" s="42"/>
      <c r="G52" s="48"/>
      <c r="H52" s="41">
        <f t="shared" si="5"/>
        <v>9000</v>
      </c>
      <c r="I52" s="64" t="s">
        <v>0</v>
      </c>
    </row>
    <row r="53" spans="1:10" ht="12" customHeight="1">
      <c r="A53" s="93" t="s">
        <v>35</v>
      </c>
      <c r="B53" s="62" t="s">
        <v>74</v>
      </c>
      <c r="C53" s="41"/>
      <c r="D53" s="39">
        <v>41000</v>
      </c>
      <c r="E53" s="42">
        <v>41000</v>
      </c>
      <c r="F53" s="42">
        <v>5874</v>
      </c>
      <c r="G53" s="48">
        <v>1049</v>
      </c>
      <c r="H53" s="41">
        <f t="shared" si="5"/>
        <v>35126</v>
      </c>
      <c r="I53" s="64">
        <f t="shared" si="4"/>
        <v>14.326829268292682</v>
      </c>
    </row>
    <row r="54" spans="1:10" ht="12" customHeight="1">
      <c r="A54" s="93" t="s">
        <v>36</v>
      </c>
      <c r="B54" s="58" t="s">
        <v>75</v>
      </c>
      <c r="C54" s="41"/>
      <c r="D54" s="39">
        <v>78240</v>
      </c>
      <c r="E54" s="42">
        <v>78240</v>
      </c>
      <c r="F54" s="42">
        <v>17151</v>
      </c>
      <c r="G54" s="48">
        <v>954</v>
      </c>
      <c r="H54" s="41">
        <f t="shared" si="5"/>
        <v>61089</v>
      </c>
      <c r="I54" s="64">
        <f t="shared" si="4"/>
        <v>21.92101226993865</v>
      </c>
    </row>
    <row r="55" spans="1:10" ht="12" customHeight="1">
      <c r="A55" s="93" t="s">
        <v>48</v>
      </c>
      <c r="B55" s="58" t="s">
        <v>76</v>
      </c>
      <c r="C55" s="41"/>
      <c r="D55" s="39">
        <v>70000</v>
      </c>
      <c r="E55" s="42">
        <v>70000</v>
      </c>
      <c r="F55" s="42">
        <v>9832</v>
      </c>
      <c r="G55" s="48">
        <v>3361.83</v>
      </c>
      <c r="H55" s="41">
        <f t="shared" si="5"/>
        <v>60168</v>
      </c>
      <c r="I55" s="66">
        <f t="shared" si="4"/>
        <v>14.045714285714286</v>
      </c>
    </row>
    <row r="56" spans="1:10" ht="12" customHeight="1">
      <c r="A56" s="93" t="s">
        <v>37</v>
      </c>
      <c r="B56" s="58" t="s">
        <v>102</v>
      </c>
      <c r="C56" s="41"/>
      <c r="D56" s="39">
        <v>313806</v>
      </c>
      <c r="E56" s="42">
        <v>313806</v>
      </c>
      <c r="F56" s="42">
        <v>287009</v>
      </c>
      <c r="G56" s="48">
        <v>282695</v>
      </c>
      <c r="H56" s="41">
        <f t="shared" si="5"/>
        <v>26797</v>
      </c>
      <c r="I56" s="66">
        <f t="shared" si="4"/>
        <v>91.460647661293919</v>
      </c>
    </row>
    <row r="57" spans="1:10" ht="5.45" customHeight="1">
      <c r="A57" s="93"/>
      <c r="B57" s="60"/>
      <c r="C57" s="41"/>
      <c r="D57" s="39">
        <f>SUM(C57:C57)</f>
        <v>0</v>
      </c>
      <c r="E57" s="42"/>
      <c r="F57" s="42"/>
      <c r="G57" s="41"/>
      <c r="H57" s="41">
        <f t="shared" si="5"/>
        <v>0</v>
      </c>
      <c r="I57" s="64" t="s">
        <v>0</v>
      </c>
    </row>
    <row r="58" spans="1:10" ht="11.45" customHeight="1">
      <c r="A58" s="96" t="s">
        <v>49</v>
      </c>
      <c r="B58" s="56" t="s">
        <v>78</v>
      </c>
      <c r="C58" s="35">
        <f>SUM(C59:C60)</f>
        <v>1364000</v>
      </c>
      <c r="D58" s="44">
        <f>+D59+D60</f>
        <v>883775</v>
      </c>
      <c r="E58" s="37">
        <f t="shared" ref="E58" si="10">SUM(E59:E60)</f>
        <v>883775</v>
      </c>
      <c r="F58" s="37">
        <f>SUM(F59:F60)</f>
        <v>239194</v>
      </c>
      <c r="G58" s="35">
        <f>+G59+G60</f>
        <v>83939.47</v>
      </c>
      <c r="H58" s="35">
        <f t="shared" si="5"/>
        <v>644581</v>
      </c>
      <c r="I58" s="64">
        <f t="shared" si="4"/>
        <v>27.065033520975362</v>
      </c>
    </row>
    <row r="59" spans="1:10" ht="12" customHeight="1">
      <c r="A59" s="93" t="s">
        <v>50</v>
      </c>
      <c r="B59" s="62" t="s">
        <v>77</v>
      </c>
      <c r="C59" s="41">
        <v>1364000</v>
      </c>
      <c r="D59" s="39">
        <v>756255</v>
      </c>
      <c r="E59" s="39">
        <v>756255</v>
      </c>
      <c r="F59" s="42">
        <v>184508</v>
      </c>
      <c r="G59" s="45">
        <v>71150.87</v>
      </c>
      <c r="H59" s="41">
        <f t="shared" si="5"/>
        <v>571747</v>
      </c>
      <c r="I59" s="66">
        <f t="shared" si="4"/>
        <v>24.397590759730516</v>
      </c>
    </row>
    <row r="60" spans="1:10" ht="12" customHeight="1">
      <c r="A60" s="93" t="s">
        <v>51</v>
      </c>
      <c r="B60" s="62" t="s">
        <v>103</v>
      </c>
      <c r="C60" s="41"/>
      <c r="D60" s="39">
        <v>127520</v>
      </c>
      <c r="E60" s="39">
        <v>127520</v>
      </c>
      <c r="F60" s="42">
        <v>54686</v>
      </c>
      <c r="G60" s="41">
        <v>12788.6</v>
      </c>
      <c r="H60" s="41">
        <f t="shared" si="5"/>
        <v>72834</v>
      </c>
      <c r="I60" s="66">
        <f t="shared" si="4"/>
        <v>42.884253450439147</v>
      </c>
    </row>
    <row r="61" spans="1:10" ht="5.45" customHeight="1">
      <c r="A61" s="93"/>
      <c r="B61" s="60"/>
      <c r="C61" s="41"/>
      <c r="D61" s="39">
        <f>SUM(C61:C61)</f>
        <v>0</v>
      </c>
      <c r="E61" s="42"/>
      <c r="F61" s="42"/>
      <c r="G61" s="41"/>
      <c r="H61" s="41">
        <f t="shared" si="5"/>
        <v>0</v>
      </c>
      <c r="I61" s="64" t="s">
        <v>0</v>
      </c>
    </row>
    <row r="62" spans="1:10" ht="11.45" customHeight="1">
      <c r="A62" s="96" t="s">
        <v>38</v>
      </c>
      <c r="B62" s="56" t="s">
        <v>106</v>
      </c>
      <c r="C62" s="35">
        <f>SUM(C63:C68)</f>
        <v>557000</v>
      </c>
      <c r="D62" s="44">
        <f>SUM(D63:D68)</f>
        <v>1502424</v>
      </c>
      <c r="E62" s="37">
        <f t="shared" ref="E62" si="11">SUM(E63:E68)</f>
        <v>1502424</v>
      </c>
      <c r="F62" s="37">
        <f>SUM(F63:F68)</f>
        <v>1237558.42</v>
      </c>
      <c r="G62" s="35">
        <f>SUM(G63:G68)</f>
        <v>1175740.42</v>
      </c>
      <c r="H62" s="35">
        <f t="shared" si="5"/>
        <v>264865.58000000007</v>
      </c>
      <c r="I62" s="64">
        <f t="shared" si="4"/>
        <v>82.370783480562082</v>
      </c>
    </row>
    <row r="63" spans="1:10" ht="12" customHeight="1">
      <c r="A63" s="93" t="s">
        <v>39</v>
      </c>
      <c r="B63" s="58" t="s">
        <v>79</v>
      </c>
      <c r="C63" s="38">
        <v>120000</v>
      </c>
      <c r="D63" s="39">
        <v>102200</v>
      </c>
      <c r="E63" s="39">
        <v>102200</v>
      </c>
      <c r="F63" s="40">
        <v>54371</v>
      </c>
      <c r="G63" s="45">
        <v>54372</v>
      </c>
      <c r="H63" s="41">
        <f t="shared" si="5"/>
        <v>47829</v>
      </c>
      <c r="I63" s="66">
        <f t="shared" si="4"/>
        <v>53.200587084148729</v>
      </c>
    </row>
    <row r="64" spans="1:10" ht="12" customHeight="1">
      <c r="A64" s="93" t="s">
        <v>40</v>
      </c>
      <c r="B64" s="58" t="s">
        <v>80</v>
      </c>
      <c r="C64" s="41">
        <v>241000</v>
      </c>
      <c r="D64" s="39">
        <v>1168000</v>
      </c>
      <c r="E64" s="39">
        <v>1168000</v>
      </c>
      <c r="F64" s="42">
        <v>1092155</v>
      </c>
      <c r="G64" s="48">
        <v>1092155</v>
      </c>
      <c r="H64" s="41">
        <f t="shared" si="5"/>
        <v>75845</v>
      </c>
      <c r="I64" s="66">
        <f t="shared" si="4"/>
        <v>93.506421232876718</v>
      </c>
      <c r="J64" s="26"/>
    </row>
    <row r="65" spans="1:10" ht="12" customHeight="1">
      <c r="A65" s="93" t="s">
        <v>41</v>
      </c>
      <c r="B65" s="58" t="s">
        <v>81</v>
      </c>
      <c r="C65" s="41">
        <v>158000</v>
      </c>
      <c r="D65" s="39">
        <v>145670</v>
      </c>
      <c r="E65" s="39">
        <v>145670</v>
      </c>
      <c r="F65" s="42">
        <v>18886</v>
      </c>
      <c r="G65" s="45">
        <v>15418</v>
      </c>
      <c r="H65" s="41">
        <f t="shared" si="5"/>
        <v>126784</v>
      </c>
      <c r="I65" s="66">
        <f t="shared" si="4"/>
        <v>12.964920711196541</v>
      </c>
      <c r="J65" s="27"/>
    </row>
    <row r="66" spans="1:10" ht="12" hidden="1" customHeight="1">
      <c r="A66" s="93" t="s">
        <v>42</v>
      </c>
      <c r="B66" s="59" t="s">
        <v>82</v>
      </c>
      <c r="C66" s="41"/>
      <c r="D66" s="39">
        <f>SUM(C66:C66)</f>
        <v>0</v>
      </c>
      <c r="E66" s="39">
        <f>SUM(D66:D66)</f>
        <v>0</v>
      </c>
      <c r="F66" s="42"/>
      <c r="G66" s="45"/>
      <c r="H66" s="41">
        <f t="shared" si="5"/>
        <v>0</v>
      </c>
      <c r="I66" s="66" t="s">
        <v>0</v>
      </c>
      <c r="J66" s="26"/>
    </row>
    <row r="67" spans="1:10" s="21" customFormat="1" ht="12" customHeight="1">
      <c r="A67" s="95" t="s">
        <v>52</v>
      </c>
      <c r="B67" s="58" t="s">
        <v>83</v>
      </c>
      <c r="C67" s="41">
        <v>38000</v>
      </c>
      <c r="D67" s="39">
        <v>39500</v>
      </c>
      <c r="E67" s="39">
        <v>39500</v>
      </c>
      <c r="F67" s="42">
        <v>26041</v>
      </c>
      <c r="G67" s="45">
        <v>3900</v>
      </c>
      <c r="H67" s="41">
        <f t="shared" si="5"/>
        <v>13459</v>
      </c>
      <c r="I67" s="66">
        <f t="shared" si="4"/>
        <v>65.926582278481007</v>
      </c>
      <c r="J67" s="4"/>
    </row>
    <row r="68" spans="1:10" s="3" customFormat="1" ht="12" customHeight="1">
      <c r="A68" s="93" t="s">
        <v>53</v>
      </c>
      <c r="B68" s="58" t="s">
        <v>104</v>
      </c>
      <c r="C68" s="41"/>
      <c r="D68" s="39">
        <v>47054</v>
      </c>
      <c r="E68" s="39">
        <v>47054</v>
      </c>
      <c r="F68" s="42">
        <v>46105.42</v>
      </c>
      <c r="G68" s="45">
        <v>9895.42</v>
      </c>
      <c r="H68" s="41">
        <f t="shared" si="5"/>
        <v>948.58000000000175</v>
      </c>
      <c r="I68" s="66">
        <f t="shared" si="4"/>
        <v>97.984060866238792</v>
      </c>
      <c r="J68" s="2"/>
    </row>
    <row r="69" spans="1:10" s="3" customFormat="1" ht="5.0999999999999996" customHeight="1">
      <c r="A69" s="93"/>
      <c r="B69" s="57"/>
      <c r="C69" s="41"/>
      <c r="D69" s="39">
        <f>SUM(C69:C69)</f>
        <v>0</v>
      </c>
      <c r="E69" s="39">
        <f>SUM(D69:D69)</f>
        <v>0</v>
      </c>
      <c r="F69" s="42"/>
      <c r="G69" s="41"/>
      <c r="H69" s="41">
        <f t="shared" si="5"/>
        <v>0</v>
      </c>
      <c r="I69" s="64" t="s">
        <v>0</v>
      </c>
      <c r="J69" s="2"/>
    </row>
    <row r="70" spans="1:10" s="3" customFormat="1" ht="10.35" customHeight="1">
      <c r="A70" s="97" t="s">
        <v>54</v>
      </c>
      <c r="B70" s="56" t="s">
        <v>85</v>
      </c>
      <c r="C70" s="35">
        <v>0</v>
      </c>
      <c r="D70" s="39">
        <f>SUM(C70:C70)</f>
        <v>0</v>
      </c>
      <c r="E70" s="37"/>
      <c r="F70" s="37"/>
      <c r="G70" s="35"/>
      <c r="H70" s="41">
        <f t="shared" si="5"/>
        <v>0</v>
      </c>
      <c r="I70" s="64" t="s">
        <v>0</v>
      </c>
      <c r="J70" s="2"/>
    </row>
    <row r="71" spans="1:10" s="3" customFormat="1" ht="10.35" customHeight="1">
      <c r="A71" s="93" t="s">
        <v>55</v>
      </c>
      <c r="B71" s="58" t="s">
        <v>84</v>
      </c>
      <c r="C71" s="41"/>
      <c r="D71" s="39">
        <f>SUM(C71:C71)</f>
        <v>0</v>
      </c>
      <c r="E71" s="49"/>
      <c r="F71" s="42"/>
      <c r="G71" s="41"/>
      <c r="H71" s="41">
        <f t="shared" si="5"/>
        <v>0</v>
      </c>
      <c r="I71" s="64" t="s">
        <v>0</v>
      </c>
      <c r="J71" s="2"/>
    </row>
    <row r="72" spans="1:10" s="3" customFormat="1" ht="5.25" customHeight="1">
      <c r="A72" s="98"/>
      <c r="B72" s="63"/>
      <c r="C72" s="50"/>
      <c r="D72" s="51"/>
      <c r="E72" s="52"/>
      <c r="F72" s="53"/>
      <c r="G72" s="50"/>
      <c r="H72" s="54"/>
      <c r="I72" s="55"/>
      <c r="J72" s="2"/>
    </row>
    <row r="73" spans="1:10" ht="14.25" customHeight="1">
      <c r="B73" s="25"/>
      <c r="C73" s="15"/>
      <c r="D73" s="15"/>
      <c r="E73" s="15"/>
      <c r="F73" s="15"/>
      <c r="G73" s="15"/>
      <c r="H73" s="14"/>
      <c r="I73" s="23"/>
    </row>
    <row r="74" spans="1:10">
      <c r="B74" s="16"/>
      <c r="C74" s="15"/>
      <c r="D74" s="15"/>
      <c r="E74" s="15"/>
      <c r="F74" s="15"/>
      <c r="G74" s="15"/>
      <c r="H74" s="17"/>
      <c r="I74" s="17"/>
    </row>
    <row r="75" spans="1:10">
      <c r="B75" s="7"/>
      <c r="C75" s="9"/>
      <c r="D75" s="9"/>
      <c r="E75" s="9"/>
      <c r="F75" s="9"/>
      <c r="G75" s="15"/>
      <c r="H75" s="7"/>
      <c r="I75" s="7"/>
    </row>
    <row r="76" spans="1:10">
      <c r="B76" s="7"/>
      <c r="C76" s="9"/>
      <c r="D76" s="9"/>
      <c r="E76" s="9"/>
      <c r="F76" s="9"/>
      <c r="G76" s="15"/>
      <c r="H76" s="7"/>
      <c r="I76" s="7"/>
    </row>
  </sheetData>
  <mergeCells count="6">
    <mergeCell ref="A3:I3"/>
    <mergeCell ref="D6:G6"/>
    <mergeCell ref="A4:I4"/>
    <mergeCell ref="A5:I5"/>
    <mergeCell ref="A1:I1"/>
    <mergeCell ref="A2:I2"/>
  </mergeCells>
  <printOptions horizontalCentered="1" verticalCentered="1"/>
  <pageMargins left="0" right="0.19685039370078741" top="0.15748031496062992" bottom="0.15748031496062992" header="0.51181102362204722" footer="7.874015748031496E-2"/>
  <pageSetup firstPageNumber="0" orientation="portrait" r:id="rId1"/>
  <ignoredErrors>
    <ignoredError sqref="C23" formula="1"/>
    <ignoredError sqref="A12 A13:A25 A26:A7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H16"/>
  <sheetViews>
    <sheetView workbookViewId="0">
      <selection activeCell="H7" sqref="H7"/>
    </sheetView>
  </sheetViews>
  <sheetFormatPr baseColWidth="10" defaultRowHeight="12.75"/>
  <cols>
    <col min="4" max="4" width="16.7109375" customWidth="1"/>
  </cols>
  <sheetData>
    <row r="4" spans="4:8">
      <c r="D4" s="18">
        <f>SUM(D5:D7)</f>
        <v>67812363</v>
      </c>
    </row>
    <row r="5" spans="4:8">
      <c r="D5" s="19">
        <v>58835027</v>
      </c>
    </row>
    <row r="6" spans="4:8">
      <c r="D6" s="19">
        <v>2965504</v>
      </c>
    </row>
    <row r="7" spans="4:8">
      <c r="D7" s="19">
        <v>6011832</v>
      </c>
      <c r="F7">
        <f>(95133492-F8)</f>
        <v>298071</v>
      </c>
      <c r="H7">
        <f>(104862929-105161000)</f>
        <v>-298071</v>
      </c>
    </row>
    <row r="8" spans="4:8">
      <c r="D8" s="20">
        <f>SUM(D9:D11)</f>
        <v>12371696</v>
      </c>
      <c r="F8">
        <v>94835421</v>
      </c>
    </row>
    <row r="9" spans="4:8">
      <c r="D9" s="19">
        <v>333155</v>
      </c>
    </row>
    <row r="10" spans="4:8">
      <c r="D10" s="19">
        <v>1422360</v>
      </c>
    </row>
    <row r="11" spans="4:8">
      <c r="D11" s="19">
        <v>10616181</v>
      </c>
    </row>
    <row r="12" spans="4:8">
      <c r="D12" s="22">
        <v>218400</v>
      </c>
    </row>
    <row r="13" spans="4:8">
      <c r="D13" s="22">
        <v>2169344</v>
      </c>
    </row>
    <row r="14" spans="4:8">
      <c r="D14" s="22">
        <v>12123618</v>
      </c>
    </row>
    <row r="15" spans="4:8">
      <c r="D15" s="20">
        <v>140000</v>
      </c>
    </row>
    <row r="16" spans="4:8">
      <c r="D16" s="1">
        <f>SUM(D4+D8+D12+D13+D14+D15)</f>
        <v>94835421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Hoja1</vt:lpstr>
      <vt:lpstr>Hoja2</vt:lpstr>
      <vt:lpstr>Hoja1!Área_de_impresión</vt:lpstr>
      <vt:lpstr>Excel_BuiltIn_Print_Area_1</vt:lpstr>
      <vt:lpstr>Excel_BuiltIn_Print_Area_1_1</vt:lpstr>
      <vt:lpstr>Excel_BuiltIn_Print_Area_1_1_1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JAIME YOUNG</cp:lastModifiedBy>
  <cp:lastPrinted>2021-01-13T13:48:53Z</cp:lastPrinted>
  <dcterms:created xsi:type="dcterms:W3CDTF">2011-03-10T13:13:18Z</dcterms:created>
  <dcterms:modified xsi:type="dcterms:W3CDTF">2021-01-13T18:01:37Z</dcterms:modified>
</cp:coreProperties>
</file>