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95.22\Server\PRESUPUESTO_SERVIDOR\4. EJECUCIÓN PRESUPUESTARIA POR AÑO\INFORMES DE EJECUCION POR AÑO\2023\mayo\"/>
    </mc:Choice>
  </mc:AlternateContent>
  <bookViews>
    <workbookView xWindow="0" yWindow="64515" windowWidth="18795" windowHeight="5130" tabRatio="876"/>
  </bookViews>
  <sheets>
    <sheet name="Ingresos" sheetId="9" r:id="rId1"/>
    <sheet name="Inversiones" sheetId="23" r:id="rId2"/>
  </sheets>
  <externalReferences>
    <externalReference r:id="rId3"/>
  </externalReferences>
  <definedNames>
    <definedName name="a">"$#REF!.$CP$1"</definedName>
    <definedName name="_xlnm.Print_Area" localSheetId="0">Ingresos!$A$3:$J$31</definedName>
    <definedName name="_xlnm.Print_Area" localSheetId="1">Inversiones!$A$3:$N$60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_1">[1]INGRESOS!$A$6:$I$39</definedName>
    <definedName name="Excel_BuiltIn_Print_Area_8_1_1">[1]INGRESOS!$A$6:$I$40</definedName>
    <definedName name="Excel_BuiltIn_Print_Area_9_1">#REF!</definedName>
    <definedName name="Excel_BuiltIn_Print_Titles_11">#REF!</definedName>
    <definedName name="Excel_BuiltIn_Print_Titles_12_1">"$#REF!.$A$1:$B$65535;$#REF!.$A$1:$IV$7"</definedName>
    <definedName name="Excel_BuiltIn_Print_Titles_7">#REF!</definedName>
    <definedName name="Excel_BuiltIn_Print_Titles_7_1">"$cuadro_A_1.$#REF!$#REF!:$#REF!$#REF!"</definedName>
    <definedName name="Excel_BuiltIn_Print_Titles_8_1">[1]INGRESOS!$A$1:$IV$5</definedName>
  </definedNames>
  <calcPr calcId="162913"/>
</workbook>
</file>

<file path=xl/calcChain.xml><?xml version="1.0" encoding="utf-8"?>
<calcChain xmlns="http://schemas.openxmlformats.org/spreadsheetml/2006/main">
  <c r="H30" i="9" l="1"/>
  <c r="F55" i="23" l="1"/>
  <c r="K28" i="9" l="1"/>
  <c r="G24" i="9"/>
  <c r="H24" i="9" s="1"/>
  <c r="E12" i="23" l="1"/>
  <c r="M12" i="23" s="1"/>
  <c r="L12" i="23"/>
  <c r="J19" i="23" l="1"/>
  <c r="P16" i="23"/>
  <c r="G16" i="23"/>
  <c r="D10" i="23"/>
  <c r="J30" i="23"/>
  <c r="D26" i="23"/>
  <c r="F48" i="23"/>
  <c r="D48" i="23"/>
  <c r="E51" i="23"/>
  <c r="M51" i="23" s="1"/>
  <c r="N34" i="23"/>
  <c r="N30" i="23"/>
  <c r="L51" i="23"/>
  <c r="J51" i="23"/>
  <c r="L50" i="23"/>
  <c r="H50" i="23"/>
  <c r="N50" i="23" s="1"/>
  <c r="E50" i="23"/>
  <c r="P46" i="23"/>
  <c r="P45" i="23"/>
  <c r="P44" i="23"/>
  <c r="P43" i="23"/>
  <c r="P40" i="23"/>
  <c r="E34" i="23"/>
  <c r="M50" i="23" l="1"/>
  <c r="J50" i="23"/>
  <c r="H27" i="9" l="1"/>
  <c r="P57" i="23" l="1"/>
  <c r="H46" i="23" l="1"/>
  <c r="H41" i="23"/>
  <c r="N41" i="23" s="1"/>
  <c r="H33" i="23"/>
  <c r="N33" i="23" s="1"/>
  <c r="E24" i="23" l="1"/>
  <c r="C24" i="9" l="1"/>
  <c r="C22" i="9" s="1"/>
  <c r="C11" i="9" l="1"/>
  <c r="C9" i="9" s="1"/>
  <c r="D24" i="9" l="1"/>
  <c r="D22" i="9" s="1"/>
  <c r="F11" i="9" l="1"/>
  <c r="D11" i="9" l="1"/>
  <c r="C52" i="23"/>
  <c r="E54" i="23"/>
  <c r="C26" i="23"/>
  <c r="E33" i="23"/>
  <c r="E30" i="23"/>
  <c r="E14" i="23" l="1"/>
  <c r="G11" i="9" l="1"/>
  <c r="H42" i="23"/>
  <c r="N42" i="23" s="1"/>
  <c r="I20" i="9" l="1"/>
  <c r="I16" i="23"/>
  <c r="I52" i="23"/>
  <c r="H39" i="23"/>
  <c r="N39" i="23" s="1"/>
  <c r="H38" i="23"/>
  <c r="N38" i="23" s="1"/>
  <c r="E32" i="23"/>
  <c r="H26" i="9" l="1"/>
  <c r="J16" i="9" l="1"/>
  <c r="F37" i="23" l="1"/>
  <c r="D52" i="23"/>
  <c r="F24" i="9" l="1"/>
  <c r="F22" i="9" s="1"/>
  <c r="E42" i="23" l="1"/>
  <c r="J22" i="23"/>
  <c r="F16" i="23"/>
  <c r="D16" i="23"/>
  <c r="H24" i="23"/>
  <c r="H23" i="23"/>
  <c r="N23" i="23" s="1"/>
  <c r="E17" i="23"/>
  <c r="N24" i="23" l="1"/>
  <c r="J24" i="23"/>
  <c r="H43" i="23" l="1"/>
  <c r="N43" i="23" s="1"/>
  <c r="E24" i="9" l="1"/>
  <c r="E11" i="9"/>
  <c r="I18" i="9" l="1"/>
  <c r="I16" i="9"/>
  <c r="I14" i="9"/>
  <c r="J14" i="9"/>
  <c r="J18" i="9"/>
  <c r="I26" i="9" l="1"/>
  <c r="J26" i="9" l="1"/>
  <c r="I37" i="23" l="1"/>
  <c r="G52" i="23"/>
  <c r="I48" i="23"/>
  <c r="G48" i="23"/>
  <c r="H54" i="23"/>
  <c r="J54" i="23" s="1"/>
  <c r="H49" i="23"/>
  <c r="N49" i="23" s="1"/>
  <c r="N46" i="23"/>
  <c r="H45" i="23"/>
  <c r="H44" i="23"/>
  <c r="H40" i="23"/>
  <c r="N40" i="23" s="1"/>
  <c r="H31" i="23"/>
  <c r="N31" i="23" s="1"/>
  <c r="H21" i="23"/>
  <c r="N21" i="23" l="1"/>
  <c r="H16" i="23"/>
  <c r="H52" i="23"/>
  <c r="N54" i="23"/>
  <c r="H48" i="23"/>
  <c r="G22" i="9" l="1"/>
  <c r="H22" i="9" l="1"/>
  <c r="G9" i="9"/>
  <c r="I26" i="23" l="1"/>
  <c r="N16" i="23"/>
  <c r="F26" i="23" l="1"/>
  <c r="E43" i="23"/>
  <c r="G37" i="23"/>
  <c r="H37" i="23" s="1"/>
  <c r="E41" i="23"/>
  <c r="E38" i="23"/>
  <c r="G26" i="23"/>
  <c r="E31" i="23"/>
  <c r="M24" i="23"/>
  <c r="E22" i="23"/>
  <c r="M22" i="23" s="1"/>
  <c r="E21" i="23"/>
  <c r="H26" i="23" l="1"/>
  <c r="L57" i="23" l="1"/>
  <c r="K57" i="23"/>
  <c r="K55" i="23" s="1"/>
  <c r="K54" i="23" s="1"/>
  <c r="L55" i="23"/>
  <c r="J55" i="23"/>
  <c r="L54" i="23"/>
  <c r="L53" i="23"/>
  <c r="L52" i="23"/>
  <c r="L49" i="23"/>
  <c r="J49" i="23"/>
  <c r="L48" i="23"/>
  <c r="L46" i="23"/>
  <c r="J46" i="23"/>
  <c r="L45" i="23"/>
  <c r="J45" i="23"/>
  <c r="L44" i="23"/>
  <c r="J44" i="23"/>
  <c r="M43" i="23"/>
  <c r="L43" i="23"/>
  <c r="J43" i="23"/>
  <c r="M42" i="23"/>
  <c r="L42" i="23"/>
  <c r="J42" i="23"/>
  <c r="M41" i="23"/>
  <c r="L41" i="23"/>
  <c r="J41" i="23"/>
  <c r="L40" i="23"/>
  <c r="J40" i="23"/>
  <c r="L39" i="23"/>
  <c r="J39" i="23"/>
  <c r="M38" i="23"/>
  <c r="L38" i="23"/>
  <c r="J38" i="23"/>
  <c r="L37" i="23"/>
  <c r="L35" i="23"/>
  <c r="M34" i="23"/>
  <c r="L34" i="23"/>
  <c r="J34" i="23"/>
  <c r="M33" i="23"/>
  <c r="L33" i="23"/>
  <c r="J33" i="23"/>
  <c r="M32" i="23"/>
  <c r="L32" i="23"/>
  <c r="J32" i="23"/>
  <c r="M31" i="23"/>
  <c r="L31" i="23"/>
  <c r="J31" i="23"/>
  <c r="M30" i="23"/>
  <c r="L30" i="23"/>
  <c r="L29" i="23"/>
  <c r="J29" i="23"/>
  <c r="M28" i="23"/>
  <c r="L28" i="23"/>
  <c r="J28" i="23"/>
  <c r="M27" i="23"/>
  <c r="L27" i="23"/>
  <c r="J27" i="23"/>
  <c r="L26" i="23"/>
  <c r="L23" i="23"/>
  <c r="J23" i="23"/>
  <c r="L21" i="23"/>
  <c r="L20" i="23"/>
  <c r="J20" i="23"/>
  <c r="L18" i="23"/>
  <c r="L16" i="23"/>
  <c r="L14" i="23"/>
  <c r="J14" i="23"/>
  <c r="L13" i="23"/>
  <c r="J13" i="23"/>
  <c r="L11" i="23"/>
  <c r="N45" i="23"/>
  <c r="N44" i="23"/>
  <c r="N14" i="23"/>
  <c r="F52" i="23"/>
  <c r="N52" i="23" s="1"/>
  <c r="C37" i="23"/>
  <c r="I10" i="23"/>
  <c r="I57" i="23" s="1"/>
  <c r="G10" i="23"/>
  <c r="M55" i="23"/>
  <c r="M54" i="23"/>
  <c r="E53" i="23"/>
  <c r="M53" i="23" s="1"/>
  <c r="E49" i="23"/>
  <c r="D37" i="23"/>
  <c r="E46" i="23"/>
  <c r="M46" i="23" s="1"/>
  <c r="E45" i="23"/>
  <c r="M45" i="23" s="1"/>
  <c r="E44" i="23"/>
  <c r="M44" i="23" s="1"/>
  <c r="E40" i="23"/>
  <c r="M40" i="23" s="1"/>
  <c r="E39" i="23"/>
  <c r="M39" i="23" s="1"/>
  <c r="J26" i="23"/>
  <c r="E35" i="23"/>
  <c r="E29" i="23"/>
  <c r="M29" i="23" s="1"/>
  <c r="C16" i="23"/>
  <c r="E23" i="23"/>
  <c r="M23" i="23" s="1"/>
  <c r="E20" i="23"/>
  <c r="M20" i="23" s="1"/>
  <c r="E18" i="23"/>
  <c r="M18" i="23" s="1"/>
  <c r="M14" i="23"/>
  <c r="E13" i="23"/>
  <c r="M13" i="23" s="1"/>
  <c r="F11" i="23"/>
  <c r="F10" i="23" s="1"/>
  <c r="E11" i="23"/>
  <c r="E48" i="23" l="1"/>
  <c r="M48" i="23" s="1"/>
  <c r="K53" i="23"/>
  <c r="K51" i="23"/>
  <c r="J48" i="23"/>
  <c r="N48" i="23"/>
  <c r="G57" i="23"/>
  <c r="J37" i="23"/>
  <c r="N37" i="23"/>
  <c r="E37" i="23"/>
  <c r="M37" i="23" s="1"/>
  <c r="E16" i="23"/>
  <c r="M16" i="23" s="1"/>
  <c r="J16" i="23"/>
  <c r="J52" i="23"/>
  <c r="F57" i="23"/>
  <c r="M49" i="23"/>
  <c r="D57" i="23"/>
  <c r="E52" i="23"/>
  <c r="M52" i="23" s="1"/>
  <c r="K52" i="23" l="1"/>
  <c r="K49" i="23" s="1"/>
  <c r="K48" i="23" s="1"/>
  <c r="K46" i="23" s="1"/>
  <c r="K45" i="23" s="1"/>
  <c r="K44" i="23" s="1"/>
  <c r="K43" i="23" s="1"/>
  <c r="K42" i="23" s="1"/>
  <c r="K41" i="23" s="1"/>
  <c r="K40" i="23" s="1"/>
  <c r="K39" i="23" s="1"/>
  <c r="K38" i="23" s="1"/>
  <c r="K37" i="23" s="1"/>
  <c r="K35" i="23" s="1"/>
  <c r="K34" i="23" s="1"/>
  <c r="K33" i="23" s="1"/>
  <c r="K32" i="23" s="1"/>
  <c r="K31" i="23" s="1"/>
  <c r="K30" i="23" s="1"/>
  <c r="K29" i="23" s="1"/>
  <c r="K28" i="23" s="1"/>
  <c r="K27" i="23" s="1"/>
  <c r="K26" i="23" s="1"/>
  <c r="K23" i="23" s="1"/>
  <c r="K21" i="23" s="1"/>
  <c r="K20" i="23" s="1"/>
  <c r="K18" i="23" s="1"/>
  <c r="K16" i="23" s="1"/>
  <c r="K14" i="23" s="1"/>
  <c r="K13" i="23" s="1"/>
  <c r="K50" i="23"/>
  <c r="K12" i="23" l="1"/>
  <c r="K11" i="23" s="1"/>
  <c r="E22" i="9" l="1"/>
  <c r="E9" i="9" s="1"/>
  <c r="H23" i="9" l="1"/>
  <c r="H21" i="9"/>
  <c r="J19" i="9" l="1"/>
  <c r="H11" i="23" l="1"/>
  <c r="H10" i="23" l="1"/>
  <c r="H57" i="23" s="1"/>
  <c r="M11" i="23"/>
  <c r="J11" i="23"/>
  <c r="N10" i="23" l="1"/>
  <c r="J10" i="23"/>
  <c r="N57" i="23" l="1"/>
  <c r="J57" i="23"/>
  <c r="F9" i="9" l="1"/>
  <c r="C48" i="23" l="1"/>
  <c r="D9" i="9" l="1"/>
  <c r="C11" i="23"/>
  <c r="C10" i="23" s="1"/>
  <c r="E10" i="23" s="1"/>
  <c r="M10" i="23" s="1"/>
  <c r="E26" i="23" l="1"/>
  <c r="E57" i="23" l="1"/>
  <c r="M57" i="23" s="1"/>
  <c r="M26" i="23"/>
  <c r="C57" i="23"/>
  <c r="K10" i="23"/>
  <c r="L10" i="23" l="1"/>
  <c r="M35" i="23" l="1"/>
  <c r="M21" i="23" l="1"/>
  <c r="J21" i="23"/>
  <c r="J20" i="9"/>
  <c r="I30" i="9" l="1"/>
  <c r="J30" i="9" l="1"/>
  <c r="H28" i="9" l="1"/>
  <c r="I28" i="9" l="1"/>
  <c r="J28" i="9"/>
  <c r="J22" i="9" l="1"/>
  <c r="I22" i="9"/>
  <c r="J24" i="9" l="1"/>
  <c r="I24" i="9" l="1"/>
  <c r="J17" i="9" l="1"/>
  <c r="I17" i="9"/>
  <c r="J15" i="9" l="1"/>
  <c r="I15" i="9"/>
  <c r="H11" i="9" l="1"/>
  <c r="H9" i="9" s="1"/>
  <c r="J11" i="9" l="1"/>
  <c r="I11" i="9"/>
  <c r="I13" i="9"/>
  <c r="J13" i="9"/>
  <c r="J9" i="9" l="1"/>
  <c r="I9" i="9"/>
</calcChain>
</file>

<file path=xl/sharedStrings.xml><?xml version="1.0" encoding="utf-8"?>
<sst xmlns="http://schemas.openxmlformats.org/spreadsheetml/2006/main" count="347" uniqueCount="118">
  <si>
    <t>DETALLE</t>
  </si>
  <si>
    <t>VARIACION</t>
  </si>
  <si>
    <t>ASIGNADO</t>
  </si>
  <si>
    <t>RELATIVA</t>
  </si>
  <si>
    <t xml:space="preserve"> </t>
  </si>
  <si>
    <t>MODIFICADO</t>
  </si>
  <si>
    <t>EJECUTADO</t>
  </si>
  <si>
    <t>T   O   T   A   L</t>
  </si>
  <si>
    <t>INGRESOS PROPIOS</t>
  </si>
  <si>
    <t xml:space="preserve">   VENTA DE SERVICIOS</t>
  </si>
  <si>
    <t xml:space="preserve">   OTROS SER. AUTOGESTION</t>
  </si>
  <si>
    <t xml:space="preserve">   MATRICULA-DERECHOS</t>
  </si>
  <si>
    <t xml:space="preserve">   OTROS - BIBLIOTECA</t>
  </si>
  <si>
    <t xml:space="preserve">   TASAS</t>
  </si>
  <si>
    <t xml:space="preserve">   INGRESOS VARIOS</t>
  </si>
  <si>
    <t>APORTE ESTATAL</t>
  </si>
  <si>
    <t>A LA FECHA</t>
  </si>
  <si>
    <t>ANUAL</t>
  </si>
  <si>
    <t>PRESUPUESTO</t>
  </si>
  <si>
    <t>MENSUAL</t>
  </si>
  <si>
    <t xml:space="preserve">  CODIFICACION PRESUPUESTARIA</t>
  </si>
  <si>
    <t xml:space="preserve">           RECAUDACION</t>
  </si>
  <si>
    <t>ACUMULADA</t>
  </si>
  <si>
    <t xml:space="preserve"> 1.2.1.4.07</t>
  </si>
  <si>
    <t xml:space="preserve"> 1.2.1.4.99</t>
  </si>
  <si>
    <t>1.2.4.1.24</t>
  </si>
  <si>
    <t>1.2.4.1.99</t>
  </si>
  <si>
    <t>1.2.4.2.26</t>
  </si>
  <si>
    <t>1.2.6.0.99</t>
  </si>
  <si>
    <t>1.4.2.0.01</t>
  </si>
  <si>
    <t>2.4.2.0.01</t>
  </si>
  <si>
    <t>TRANSFERENCIAS CORRIENTES</t>
  </si>
  <si>
    <t>1.2.3.1.07</t>
  </si>
  <si>
    <t>APORTE LIBRE</t>
  </si>
  <si>
    <t>I.D.A.A.N.</t>
  </si>
  <si>
    <t>CONTRIBUCION A LA S.S.</t>
  </si>
  <si>
    <t>TRANSFERENCIAS DE CAPITAL</t>
  </si>
  <si>
    <t>2.3.2.1.07</t>
  </si>
  <si>
    <t>LEY</t>
  </si>
  <si>
    <t>0</t>
  </si>
  <si>
    <t>SERVICIOS PERSONALES</t>
  </si>
  <si>
    <t>000</t>
  </si>
  <si>
    <t>SUELDOS FIJOS</t>
  </si>
  <si>
    <t>050</t>
  </si>
  <si>
    <t>070</t>
  </si>
  <si>
    <t>1</t>
  </si>
  <si>
    <t>SERV. NO PERSONALES</t>
  </si>
  <si>
    <t>EQUIPO DE OFICINA</t>
  </si>
  <si>
    <t>140</t>
  </si>
  <si>
    <t>VIATICOS</t>
  </si>
  <si>
    <t>A PERSONAS</t>
  </si>
  <si>
    <t>160</t>
  </si>
  <si>
    <t>S. COMERCIALES</t>
  </si>
  <si>
    <t>180</t>
  </si>
  <si>
    <t>MANTO Y REPARACION</t>
  </si>
  <si>
    <t>2</t>
  </si>
  <si>
    <t>MATER.Y SUMINISTROS</t>
  </si>
  <si>
    <t>210</t>
  </si>
  <si>
    <t>TEXTILES Y VESTUARIOS</t>
  </si>
  <si>
    <t>220</t>
  </si>
  <si>
    <t>COMBUSTIBLES Y LUB.</t>
  </si>
  <si>
    <t>240</t>
  </si>
  <si>
    <t>OTROS PROD. QUIMICOS</t>
  </si>
  <si>
    <t>260</t>
  </si>
  <si>
    <t>PRODUCTOS VARIOS</t>
  </si>
  <si>
    <t>270</t>
  </si>
  <si>
    <t>UTILES DE M. DIVERSOS</t>
  </si>
  <si>
    <t>280</t>
  </si>
  <si>
    <t>REPUESTOS</t>
  </si>
  <si>
    <t>3</t>
  </si>
  <si>
    <t>MAQUINARIA Y EQUIPO</t>
  </si>
  <si>
    <t>MAQ.Y EQ. DE PRODUCCION</t>
  </si>
  <si>
    <t>EQUIPO DE LABORATORIO</t>
  </si>
  <si>
    <t>MOBILIARIO DE OFICINA</t>
  </si>
  <si>
    <t>MAQ. Y EQUIPOS VARIOS</t>
  </si>
  <si>
    <t>EQUIPO DE COMPUTACION</t>
  </si>
  <si>
    <t>6</t>
  </si>
  <si>
    <t>610</t>
  </si>
  <si>
    <t>004</t>
  </si>
  <si>
    <t>PERSONAL TRANSITORIO</t>
  </si>
  <si>
    <t>CONSTRUCCIONES POR CONTRATO</t>
  </si>
  <si>
    <t>EDIFICACIONES</t>
  </si>
  <si>
    <t>TOTAL INVERSION</t>
  </si>
  <si>
    <t>PRODUCTOS DE PAPEL Y CARTON</t>
  </si>
  <si>
    <t>PAGADO</t>
  </si>
  <si>
    <t>BECAS DE ESTUDIOS</t>
  </si>
  <si>
    <t>EQUIIPO MEDICO, LABORATORIOS</t>
  </si>
  <si>
    <t>DECIMO TERCER MES</t>
  </si>
  <si>
    <t>CONTRIBUCIÓN SEG. SOCIAL</t>
  </si>
  <si>
    <t xml:space="preserve">SALDO </t>
  </si>
  <si>
    <t>IMPRESIÓN Y ENCUADERNACIÓN</t>
  </si>
  <si>
    <t>ABOLUTA</t>
  </si>
  <si>
    <t>O/G</t>
  </si>
  <si>
    <t>6=2-4</t>
  </si>
  <si>
    <t>7=1-4</t>
  </si>
  <si>
    <t>UNIVERSIDAD TECNOLÓGICA DE PANAMÁ</t>
  </si>
  <si>
    <t>DIRECCIÓN NACIONAL DE PRESUPUESTO</t>
  </si>
  <si>
    <t>AJUSTES</t>
  </si>
  <si>
    <t>CRÉDITO REC.  MATER.Y SUMIN.</t>
  </si>
  <si>
    <t xml:space="preserve">MATERIALES DE CONSTRUCCION </t>
  </si>
  <si>
    <t>MAQUINARIA Y EQ.  TRANSPORTE</t>
  </si>
  <si>
    <t>CRÉDITO REC. DE MAQ.Y EQUIPO</t>
  </si>
  <si>
    <t>TRANSF.CORRIENTES  INSTITUC.</t>
  </si>
  <si>
    <t>CONSULTORÍA</t>
  </si>
  <si>
    <t>CR.REC.  SERV. NO PERSONALES</t>
  </si>
  <si>
    <t>SALDO EN CAJA  (CORRIENTE)</t>
  </si>
  <si>
    <t>SALDO EN CAJA (CAPITAL)</t>
  </si>
  <si>
    <t>SERVICIOS BÁSICOS</t>
  </si>
  <si>
    <t>INFORMACIÓN Y PUBLICIDAD</t>
  </si>
  <si>
    <t>EJEC.        %</t>
  </si>
  <si>
    <t xml:space="preserve">  EJECUCION DE INGRESOS SEGÚN OBJETO</t>
  </si>
  <si>
    <t>INSTALACIONES</t>
  </si>
  <si>
    <t xml:space="preserve">  A NIVEL DE CUENTAS  AL 30 DE MAYO DE 2023 (En Balboas)</t>
  </si>
  <si>
    <t>AL 30 DE MAYO DE 2023 (En Balboas)</t>
  </si>
  <si>
    <t>CRÉDITO REC. R CONSTRUCCIONES</t>
  </si>
  <si>
    <t>7=4/2</t>
  </si>
  <si>
    <t>TRANSFERECIAS CORRIENTES</t>
  </si>
  <si>
    <t>EJECUCION PRESUPUESTARIA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</si>
</sst>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€]#,##0.00\ ;[$€]\(#,##0.00\);[$€]\-#\ ;@\ "/>
    <numFmt numFmtId="165" formatCode="#,##0\ ;\(#,##0\)"/>
    <numFmt numFmtId="166" formatCode="0.0"/>
    <numFmt numFmtId="167" formatCode="0.00\ "/>
    <numFmt numFmtId="168" formatCode="#,##0\ ;[Red]\-#,##0\ "/>
  </numFmts>
  <fonts count="40" x14ac:knownFonts="1">
    <font>
      <sz val="10"/>
      <name val="Arial"/>
      <family val="2"/>
    </font>
    <font>
      <sz val="7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sz val="10"/>
      <color indexed="18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18"/>
      <name val="Franklin Gothic Book"/>
      <family val="2"/>
    </font>
    <font>
      <sz val="7"/>
      <name val="Arial"/>
      <family val="2"/>
    </font>
    <font>
      <sz val="10"/>
      <name val="Arial"/>
      <family val="2"/>
    </font>
    <font>
      <sz val="10"/>
      <name val="Franklin Gothic Book"/>
      <family val="2"/>
    </font>
    <font>
      <b/>
      <sz val="8"/>
      <name val="Franklin Gothic Book"/>
      <family val="2"/>
    </font>
    <font>
      <b/>
      <sz val="8"/>
      <color rgb="FF0000FF"/>
      <name val="Arial"/>
      <family val="2"/>
    </font>
    <font>
      <sz val="10"/>
      <color rgb="FF002060"/>
      <name val="Arial"/>
      <family val="2"/>
    </font>
    <font>
      <b/>
      <sz val="11"/>
      <color rgb="FF00206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sz val="10"/>
      <name val="Arial Black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"/>
      <name val="Arial Black"/>
      <family val="2"/>
    </font>
    <font>
      <sz val="11"/>
      <name val="Arial"/>
      <family val="2"/>
    </font>
    <font>
      <sz val="9"/>
      <name val="Arial Black"/>
      <family val="2"/>
    </font>
    <font>
      <b/>
      <sz val="9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1"/>
      </patternFill>
    </fill>
  </fills>
  <borders count="44">
    <border>
      <left/>
      <right/>
      <top/>
      <bottom/>
      <diagonal/>
    </border>
    <border>
      <left/>
      <right/>
      <top style="double">
        <color indexed="1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rgb="FF000066"/>
      </right>
      <top/>
      <bottom/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/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rgb="FF000066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0066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 style="thin">
        <color rgb="FF002060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164" fontId="12" fillId="0" borderId="0" applyFill="0" applyBorder="0" applyAlignment="0" applyProtection="0"/>
    <xf numFmtId="0" fontId="12" fillId="0" borderId="0"/>
  </cellStyleXfs>
  <cellXfs count="196">
    <xf numFmtId="0" fontId="0" fillId="0" borderId="0" xfId="0"/>
    <xf numFmtId="3" fontId="0" fillId="0" borderId="0" xfId="0" applyNumberFormat="1"/>
    <xf numFmtId="0" fontId="1" fillId="0" borderId="0" xfId="0" applyFont="1" applyBorder="1"/>
    <xf numFmtId="0" fontId="0" fillId="0" borderId="0" xfId="0" applyBorder="1"/>
    <xf numFmtId="0" fontId="5" fillId="0" borderId="0" xfId="0" applyFont="1" applyBorder="1"/>
    <xf numFmtId="0" fontId="0" fillId="0" borderId="0" xfId="0" applyFont="1" applyBorder="1"/>
    <xf numFmtId="0" fontId="5" fillId="0" borderId="0" xfId="0" applyFont="1"/>
    <xf numFmtId="0" fontId="8" fillId="0" borderId="0" xfId="0" applyFont="1"/>
    <xf numFmtId="3" fontId="2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 applyProtection="1"/>
    <xf numFmtId="167" fontId="6" fillId="0" borderId="0" xfId="0" applyNumberFormat="1" applyFont="1" applyBorder="1" applyAlignment="1" applyProtection="1">
      <alignment horizontal="left"/>
    </xf>
    <xf numFmtId="168" fontId="7" fillId="0" borderId="0" xfId="0" applyNumberFormat="1" applyFont="1" applyFill="1" applyBorder="1" applyProtection="1"/>
    <xf numFmtId="0" fontId="11" fillId="0" borderId="0" xfId="0" applyFont="1"/>
    <xf numFmtId="49" fontId="6" fillId="0" borderId="0" xfId="0" applyNumberFormat="1" applyFont="1" applyBorder="1" applyAlignment="1" applyProtection="1">
      <alignment horizontal="left"/>
    </xf>
    <xf numFmtId="3" fontId="7" fillId="0" borderId="1" xfId="0" applyNumberFormat="1" applyFont="1" applyFill="1" applyBorder="1" applyProtection="1"/>
    <xf numFmtId="168" fontId="4" fillId="0" borderId="0" xfId="0" applyNumberFormat="1" applyFont="1" applyBorder="1" applyAlignment="1">
      <alignment horizontal="center"/>
    </xf>
    <xf numFmtId="0" fontId="1" fillId="0" borderId="0" xfId="0" applyFont="1"/>
    <xf numFmtId="3" fontId="4" fillId="0" borderId="0" xfId="0" applyNumberFormat="1" applyFont="1" applyBorder="1" applyAlignment="1">
      <alignment horizontal="center"/>
    </xf>
    <xf numFmtId="4" fontId="9" fillId="0" borderId="0" xfId="0" applyNumberFormat="1" applyFont="1" applyFill="1" applyBorder="1" applyProtection="1"/>
    <xf numFmtId="4" fontId="9" fillId="0" borderId="2" xfId="0" applyNumberFormat="1" applyFont="1" applyFill="1" applyBorder="1" applyProtection="1"/>
    <xf numFmtId="0" fontId="13" fillId="0" borderId="0" xfId="0" applyFont="1"/>
    <xf numFmtId="3" fontId="10" fillId="0" borderId="0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0" fillId="0" borderId="0" xfId="0" applyNumberFormat="1" applyBorder="1"/>
    <xf numFmtId="3" fontId="8" fillId="0" borderId="0" xfId="0" applyNumberFormat="1" applyFont="1" applyBorder="1" applyAlignment="1">
      <alignment horizontal="center"/>
    </xf>
    <xf numFmtId="0" fontId="16" fillId="0" borderId="0" xfId="0" applyFont="1" applyBorder="1"/>
    <xf numFmtId="0" fontId="8" fillId="0" borderId="0" xfId="0" applyFont="1" applyBorder="1"/>
    <xf numFmtId="4" fontId="0" fillId="0" borderId="0" xfId="0" applyNumberFormat="1" applyBorder="1"/>
    <xf numFmtId="0" fontId="18" fillId="0" borderId="0" xfId="0" applyFont="1" applyBorder="1"/>
    <xf numFmtId="4" fontId="18" fillId="0" borderId="0" xfId="0" applyNumberFormat="1" applyFont="1" applyBorder="1"/>
    <xf numFmtId="4" fontId="18" fillId="0" borderId="0" xfId="0" applyNumberFormat="1" applyFont="1" applyFill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15" fillId="3" borderId="0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167" fontId="1" fillId="0" borderId="0" xfId="0" applyNumberFormat="1" applyFont="1" applyBorder="1" applyAlignment="1" applyProtection="1">
      <alignment horizontal="left"/>
    </xf>
    <xf numFmtId="0" fontId="28" fillId="0" borderId="0" xfId="0" applyFont="1"/>
    <xf numFmtId="0" fontId="29" fillId="0" borderId="0" xfId="0" applyFont="1"/>
    <xf numFmtId="3" fontId="30" fillId="0" borderId="0" xfId="0" applyNumberFormat="1" applyFont="1" applyFill="1" applyBorder="1" applyProtection="1"/>
    <xf numFmtId="3" fontId="33" fillId="0" borderId="0" xfId="0" applyNumberFormat="1" applyFont="1" applyBorder="1"/>
    <xf numFmtId="167" fontId="6" fillId="0" borderId="0" xfId="0" applyNumberFormat="1" applyFont="1" applyBorder="1" applyAlignment="1" applyProtection="1">
      <alignment horizontal="left"/>
    </xf>
    <xf numFmtId="3" fontId="27" fillId="0" borderId="0" xfId="0" applyNumberFormat="1" applyFont="1" applyBorder="1"/>
    <xf numFmtId="3" fontId="34" fillId="0" borderId="0" xfId="0" applyNumberFormat="1" applyFont="1" applyBorder="1"/>
    <xf numFmtId="3" fontId="32" fillId="0" borderId="0" xfId="0" applyNumberFormat="1" applyFont="1" applyBorder="1"/>
    <xf numFmtId="37" fontId="26" fillId="0" borderId="7" xfId="0" applyNumberFormat="1" applyFont="1" applyBorder="1"/>
    <xf numFmtId="166" fontId="26" fillId="0" borderId="8" xfId="0" applyNumberFormat="1" applyFont="1" applyBorder="1"/>
    <xf numFmtId="0" fontId="26" fillId="0" borderId="27" xfId="0" applyFont="1" applyBorder="1"/>
    <xf numFmtId="0" fontId="26" fillId="0" borderId="7" xfId="0" applyFont="1" applyBorder="1" applyAlignment="1">
      <alignment horizontal="center"/>
    </xf>
    <xf numFmtId="3" fontId="26" fillId="0" borderId="7" xfId="0" applyNumberFormat="1" applyFont="1" applyBorder="1"/>
    <xf numFmtId="3" fontId="35" fillId="0" borderId="7" xfId="0" applyNumberFormat="1" applyFont="1" applyBorder="1"/>
    <xf numFmtId="0" fontId="17" fillId="0" borderId="0" xfId="0" applyFont="1" applyBorder="1" applyAlignment="1"/>
    <xf numFmtId="0" fontId="17" fillId="0" borderId="0" xfId="0" applyFont="1" applyBorder="1" applyAlignment="1">
      <alignment vertical="center"/>
    </xf>
    <xf numFmtId="0" fontId="0" fillId="0" borderId="0" xfId="0" applyFill="1" applyBorder="1"/>
    <xf numFmtId="3" fontId="0" fillId="0" borderId="3" xfId="0" applyNumberFormat="1" applyFont="1" applyFill="1" applyBorder="1" applyProtection="1"/>
    <xf numFmtId="3" fontId="0" fillId="0" borderId="3" xfId="0" applyNumberFormat="1" applyFont="1" applyBorder="1" applyAlignment="1" applyProtection="1">
      <alignment horizontal="left"/>
    </xf>
    <xf numFmtId="3" fontId="0" fillId="0" borderId="3" xfId="0" applyNumberFormat="1" applyFont="1" applyBorder="1" applyAlignment="1">
      <alignment horizontal="center"/>
    </xf>
    <xf numFmtId="3" fontId="0" fillId="0" borderId="3" xfId="0" applyNumberFormat="1" applyFont="1" applyBorder="1"/>
    <xf numFmtId="0" fontId="37" fillId="0" borderId="0" xfId="0" applyFont="1" applyBorder="1"/>
    <xf numFmtId="0" fontId="0" fillId="0" borderId="14" xfId="0" applyFont="1" applyBorder="1"/>
    <xf numFmtId="0" fontId="30" fillId="5" borderId="10" xfId="0" applyFont="1" applyFill="1" applyBorder="1" applyAlignment="1">
      <alignment horizontal="center" vertical="center"/>
    </xf>
    <xf numFmtId="0" fontId="30" fillId="5" borderId="11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5" xfId="0" applyFont="1" applyBorder="1" applyAlignment="1"/>
    <xf numFmtId="0" fontId="30" fillId="0" borderId="5" xfId="0" applyFont="1" applyBorder="1" applyAlignment="1">
      <alignment horizontal="left"/>
    </xf>
    <xf numFmtId="0" fontId="30" fillId="0" borderId="5" xfId="0" applyFont="1" applyBorder="1" applyAlignment="1">
      <alignment horizontal="center"/>
    </xf>
    <xf numFmtId="0" fontId="0" fillId="0" borderId="13" xfId="0" applyFont="1" applyBorder="1"/>
    <xf numFmtId="0" fontId="32" fillId="0" borderId="12" xfId="0" applyFont="1" applyBorder="1" applyAlignment="1">
      <alignment horizontal="center"/>
    </xf>
    <xf numFmtId="0" fontId="32" fillId="0" borderId="5" xfId="0" applyFont="1" applyBorder="1"/>
    <xf numFmtId="3" fontId="32" fillId="0" borderId="5" xfId="0" applyNumberFormat="1" applyFont="1" applyBorder="1"/>
    <xf numFmtId="165" fontId="32" fillId="0" borderId="5" xfId="0" applyNumberFormat="1" applyFont="1" applyBorder="1"/>
    <xf numFmtId="166" fontId="32" fillId="0" borderId="6" xfId="0" applyNumberFormat="1" applyFont="1" applyBorder="1"/>
    <xf numFmtId="0" fontId="28" fillId="0" borderId="12" xfId="0" applyFont="1" applyBorder="1" applyAlignment="1">
      <alignment horizontal="left"/>
    </xf>
    <xf numFmtId="0" fontId="28" fillId="0" borderId="5" xfId="0" applyFont="1" applyBorder="1"/>
    <xf numFmtId="3" fontId="28" fillId="0" borderId="5" xfId="0" applyNumberFormat="1" applyFont="1" applyBorder="1"/>
    <xf numFmtId="165" fontId="28" fillId="0" borderId="5" xfId="0" applyNumberFormat="1" applyFont="1" applyBorder="1"/>
    <xf numFmtId="166" fontId="28" fillId="0" borderId="6" xfId="0" applyNumberFormat="1" applyFont="1" applyBorder="1"/>
    <xf numFmtId="0" fontId="33" fillId="0" borderId="12" xfId="0" applyFont="1" applyBorder="1" applyAlignment="1">
      <alignment horizontal="left"/>
    </xf>
    <xf numFmtId="0" fontId="33" fillId="0" borderId="5" xfId="0" applyFont="1" applyBorder="1" applyAlignment="1">
      <alignment horizontal="center"/>
    </xf>
    <xf numFmtId="3" fontId="33" fillId="0" borderId="5" xfId="0" applyNumberFormat="1" applyFont="1" applyBorder="1"/>
    <xf numFmtId="165" fontId="33" fillId="0" borderId="5" xfId="0" applyNumberFormat="1" applyFont="1" applyBorder="1" applyAlignment="1">
      <alignment horizontal="right"/>
    </xf>
    <xf numFmtId="166" fontId="33" fillId="0" borderId="6" xfId="0" applyNumberFormat="1" applyFont="1" applyBorder="1"/>
    <xf numFmtId="0" fontId="33" fillId="0" borderId="12" xfId="0" applyFont="1" applyBorder="1"/>
    <xf numFmtId="165" fontId="33" fillId="0" borderId="5" xfId="0" applyNumberFormat="1" applyFont="1" applyBorder="1" applyAlignment="1"/>
    <xf numFmtId="0" fontId="28" fillId="0" borderId="12" xfId="0" applyFont="1" applyBorder="1"/>
    <xf numFmtId="0" fontId="28" fillId="0" borderId="5" xfId="0" applyFont="1" applyBorder="1" applyAlignment="1">
      <alignment horizontal="center"/>
    </xf>
    <xf numFmtId="165" fontId="28" fillId="0" borderId="5" xfId="0" applyNumberFormat="1" applyFont="1" applyBorder="1" applyAlignment="1">
      <alignment horizontal="right"/>
    </xf>
    <xf numFmtId="0" fontId="32" fillId="0" borderId="5" xfId="0" applyFont="1" applyBorder="1" applyAlignment="1">
      <alignment horizontal="center"/>
    </xf>
    <xf numFmtId="165" fontId="32" fillId="0" borderId="5" xfId="0" applyNumberFormat="1" applyFont="1" applyBorder="1" applyAlignment="1">
      <alignment horizontal="right"/>
    </xf>
    <xf numFmtId="0" fontId="32" fillId="0" borderId="12" xfId="0" applyFont="1" applyBorder="1" applyAlignment="1">
      <alignment horizontal="center" vertical="center" wrapText="1"/>
    </xf>
    <xf numFmtId="3" fontId="28" fillId="2" borderId="5" xfId="0" applyNumberFormat="1" applyFont="1" applyFill="1" applyBorder="1"/>
    <xf numFmtId="37" fontId="28" fillId="0" borderId="5" xfId="0" applyNumberFormat="1" applyFont="1" applyBorder="1"/>
    <xf numFmtId="0" fontId="38" fillId="0" borderId="0" xfId="0" applyFont="1"/>
    <xf numFmtId="0" fontId="8" fillId="4" borderId="31" xfId="0" applyFont="1" applyFill="1" applyBorder="1" applyAlignment="1">
      <alignment horizontal="center"/>
    </xf>
    <xf numFmtId="0" fontId="8" fillId="4" borderId="31" xfId="0" applyFont="1" applyFill="1" applyBorder="1"/>
    <xf numFmtId="0" fontId="8" fillId="4" borderId="18" xfId="0" applyFont="1" applyFill="1" applyBorder="1"/>
    <xf numFmtId="0" fontId="8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vertical="center"/>
    </xf>
    <xf numFmtId="0" fontId="8" fillId="4" borderId="32" xfId="0" applyFont="1" applyFill="1" applyBorder="1"/>
    <xf numFmtId="0" fontId="8" fillId="4" borderId="15" xfId="0" applyFont="1" applyFill="1" applyBorder="1" applyAlignment="1">
      <alignment horizontal="center" wrapText="1"/>
    </xf>
    <xf numFmtId="3" fontId="8" fillId="0" borderId="32" xfId="0" applyNumberFormat="1" applyFont="1" applyFill="1" applyBorder="1" applyProtection="1"/>
    <xf numFmtId="3" fontId="8" fillId="0" borderId="32" xfId="0" applyNumberFormat="1" applyFont="1" applyBorder="1"/>
    <xf numFmtId="3" fontId="8" fillId="0" borderId="32" xfId="0" applyNumberFormat="1" applyFont="1" applyBorder="1" applyAlignment="1">
      <alignment horizontal="center"/>
    </xf>
    <xf numFmtId="4" fontId="8" fillId="0" borderId="34" xfId="0" applyNumberFormat="1" applyFont="1" applyBorder="1"/>
    <xf numFmtId="3" fontId="8" fillId="0" borderId="16" xfId="0" applyNumberFormat="1" applyFont="1" applyBorder="1" applyAlignment="1" applyProtection="1">
      <alignment horizontal="left"/>
    </xf>
    <xf numFmtId="3" fontId="8" fillId="0" borderId="3" xfId="0" applyNumberFormat="1" applyFont="1" applyBorder="1" applyAlignment="1" applyProtection="1">
      <alignment horizontal="left"/>
    </xf>
    <xf numFmtId="3" fontId="8" fillId="0" borderId="3" xfId="0" applyNumberFormat="1" applyFont="1" applyFill="1" applyBorder="1" applyProtection="1"/>
    <xf numFmtId="4" fontId="0" fillId="0" borderId="4" xfId="0" applyNumberFormat="1" applyFont="1" applyBorder="1"/>
    <xf numFmtId="49" fontId="0" fillId="0" borderId="16" xfId="0" applyNumberFormat="1" applyFont="1" applyBorder="1" applyAlignment="1" applyProtection="1">
      <alignment horizontal="left"/>
    </xf>
    <xf numFmtId="37" fontId="0" fillId="0" borderId="3" xfId="0" applyNumberFormat="1" applyFont="1" applyFill="1" applyBorder="1" applyProtection="1"/>
    <xf numFmtId="3" fontId="0" fillId="0" borderId="3" xfId="0" applyNumberFormat="1" applyFont="1" applyFill="1" applyBorder="1" applyAlignment="1" applyProtection="1"/>
    <xf numFmtId="49" fontId="21" fillId="0" borderId="16" xfId="0" applyNumberFormat="1" applyFont="1" applyBorder="1" applyAlignment="1" applyProtection="1">
      <alignment horizontal="left"/>
    </xf>
    <xf numFmtId="3" fontId="21" fillId="0" borderId="3" xfId="0" applyNumberFormat="1" applyFont="1" applyFill="1" applyBorder="1" applyAlignment="1" applyProtection="1"/>
    <xf numFmtId="3" fontId="21" fillId="0" borderId="3" xfId="0" applyNumberFormat="1" applyFont="1" applyFill="1" applyBorder="1" applyProtection="1"/>
    <xf numFmtId="3" fontId="36" fillId="0" borderId="3" xfId="0" applyNumberFormat="1" applyFont="1" applyFill="1" applyBorder="1" applyProtection="1"/>
    <xf numFmtId="3" fontId="21" fillId="0" borderId="3" xfId="0" applyNumberFormat="1" applyFont="1" applyBorder="1"/>
    <xf numFmtId="3" fontId="21" fillId="0" borderId="3" xfId="0" applyNumberFormat="1" applyFont="1" applyBorder="1" applyAlignment="1">
      <alignment horizontal="center"/>
    </xf>
    <xf numFmtId="4" fontId="21" fillId="0" borderId="4" xfId="0" applyNumberFormat="1" applyFont="1" applyBorder="1"/>
    <xf numFmtId="3" fontId="8" fillId="0" borderId="20" xfId="0" applyNumberFormat="1" applyFont="1" applyFill="1" applyBorder="1" applyProtection="1"/>
    <xf numFmtId="3" fontId="8" fillId="0" borderId="20" xfId="0" applyNumberFormat="1" applyFont="1" applyBorder="1"/>
    <xf numFmtId="3" fontId="8" fillId="0" borderId="20" xfId="0" applyNumberFormat="1" applyFont="1" applyBorder="1" applyAlignment="1">
      <alignment horizontal="center"/>
    </xf>
    <xf numFmtId="4" fontId="8" fillId="0" borderId="38" xfId="0" applyNumberFormat="1" applyFont="1" applyBorder="1"/>
    <xf numFmtId="3" fontId="0" fillId="0" borderId="16" xfId="0" applyNumberFormat="1" applyFont="1" applyBorder="1" applyAlignment="1" applyProtection="1">
      <alignment horizontal="left"/>
    </xf>
    <xf numFmtId="3" fontId="20" fillId="0" borderId="3" xfId="0" applyNumberFormat="1" applyFont="1" applyBorder="1" applyAlignment="1" applyProtection="1">
      <alignment horizontal="left"/>
    </xf>
    <xf numFmtId="165" fontId="0" fillId="0" borderId="3" xfId="0" applyNumberFormat="1" applyFont="1" applyFill="1" applyBorder="1" applyProtection="1"/>
    <xf numFmtId="3" fontId="0" fillId="0" borderId="16" xfId="0" applyNumberFormat="1" applyFont="1" applyFill="1" applyBorder="1" applyAlignment="1" applyProtection="1"/>
    <xf numFmtId="3" fontId="0" fillId="0" borderId="16" xfId="0" applyNumberFormat="1" applyFont="1" applyFill="1" applyBorder="1" applyAlignment="1" applyProtection="1">
      <alignment horizontal="left"/>
    </xf>
    <xf numFmtId="3" fontId="36" fillId="0" borderId="16" xfId="0" applyNumberFormat="1" applyFont="1" applyFill="1" applyBorder="1" applyAlignment="1" applyProtection="1"/>
    <xf numFmtId="3" fontId="8" fillId="0" borderId="3" xfId="0" applyNumberFormat="1" applyFont="1" applyBorder="1"/>
    <xf numFmtId="3" fontId="0" fillId="0" borderId="3" xfId="0" applyNumberFormat="1" applyFont="1" applyFill="1" applyBorder="1" applyAlignment="1" applyProtection="1">
      <alignment vertical="center"/>
    </xf>
    <xf numFmtId="3" fontId="36" fillId="0" borderId="16" xfId="0" applyNumberFormat="1" applyFont="1" applyFill="1" applyBorder="1" applyAlignment="1" applyProtection="1">
      <alignment horizontal="left"/>
    </xf>
    <xf numFmtId="3" fontId="36" fillId="0" borderId="3" xfId="0" applyNumberFormat="1" applyFont="1" applyBorder="1"/>
    <xf numFmtId="3" fontId="8" fillId="0" borderId="35" xfId="0" applyNumberFormat="1" applyFont="1" applyBorder="1" applyAlignment="1" applyProtection="1">
      <alignment horizontal="left"/>
    </xf>
    <xf numFmtId="3" fontId="8" fillId="0" borderId="36" xfId="0" applyNumberFormat="1" applyFont="1" applyFill="1" applyBorder="1" applyProtection="1"/>
    <xf numFmtId="3" fontId="8" fillId="0" borderId="36" xfId="0" applyNumberFormat="1" applyFont="1" applyBorder="1" applyAlignment="1" applyProtection="1">
      <alignment horizontal="right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center"/>
    </xf>
    <xf numFmtId="4" fontId="8" fillId="0" borderId="37" xfId="0" applyNumberFormat="1" applyFont="1" applyBorder="1"/>
    <xf numFmtId="3" fontId="8" fillId="0" borderId="16" xfId="0" applyNumberFormat="1" applyFont="1" applyFill="1" applyBorder="1" applyAlignment="1" applyProtection="1">
      <alignment horizontal="left"/>
    </xf>
    <xf numFmtId="3" fontId="21" fillId="0" borderId="33" xfId="0" applyNumberFormat="1" applyFont="1" applyBorder="1" applyAlignment="1" applyProtection="1">
      <alignment horizontal="left"/>
    </xf>
    <xf numFmtId="3" fontId="8" fillId="0" borderId="32" xfId="0" applyNumberFormat="1" applyFont="1" applyBorder="1" applyAlignment="1" applyProtection="1">
      <alignment horizontal="center" vertical="center"/>
    </xf>
    <xf numFmtId="3" fontId="8" fillId="0" borderId="32" xfId="0" applyNumberFormat="1" applyFont="1" applyFill="1" applyBorder="1" applyAlignment="1" applyProtection="1">
      <alignment vertical="center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horizontal="center" vertical="center"/>
    </xf>
    <xf numFmtId="4" fontId="8" fillId="0" borderId="34" xfId="0" applyNumberFormat="1" applyFont="1" applyBorder="1" applyAlignment="1">
      <alignment vertical="center"/>
    </xf>
    <xf numFmtId="167" fontId="20" fillId="0" borderId="0" xfId="0" applyNumberFormat="1" applyFont="1" applyBorder="1" applyAlignment="1" applyProtection="1">
      <alignment horizontal="left"/>
    </xf>
    <xf numFmtId="167" fontId="11" fillId="0" borderId="0" xfId="0" applyNumberFormat="1" applyFont="1" applyBorder="1" applyAlignment="1" applyProtection="1">
      <alignment horizontal="left"/>
    </xf>
    <xf numFmtId="168" fontId="30" fillId="0" borderId="0" xfId="0" applyNumberFormat="1" applyFont="1" applyFill="1" applyBorder="1" applyProtection="1"/>
    <xf numFmtId="166" fontId="39" fillId="0" borderId="0" xfId="0" applyNumberFormat="1" applyFont="1" applyBorder="1" applyAlignment="1">
      <alignment horizontal="right"/>
    </xf>
    <xf numFmtId="4" fontId="30" fillId="0" borderId="0" xfId="0" applyNumberFormat="1" applyFont="1" applyFill="1" applyBorder="1" applyProtection="1"/>
    <xf numFmtId="3" fontId="8" fillId="0" borderId="3" xfId="0" applyNumberFormat="1" applyFont="1" applyBorder="1" applyAlignment="1">
      <alignment horizontal="center"/>
    </xf>
    <xf numFmtId="4" fontId="8" fillId="0" borderId="4" xfId="0" applyNumberFormat="1" applyFont="1" applyBorder="1"/>
    <xf numFmtId="0" fontId="8" fillId="4" borderId="21" xfId="0" applyFont="1" applyFill="1" applyBorder="1" applyAlignment="1">
      <alignment horizontal="center"/>
    </xf>
    <xf numFmtId="0" fontId="30" fillId="5" borderId="10" xfId="0" applyFont="1" applyFill="1" applyBorder="1" applyAlignment="1">
      <alignment horizontal="center" vertical="center" wrapText="1"/>
    </xf>
    <xf numFmtId="3" fontId="30" fillId="0" borderId="32" xfId="0" applyNumberFormat="1" applyFont="1" applyBorder="1" applyAlignment="1" applyProtection="1">
      <alignment horizontal="left" vertical="center"/>
    </xf>
    <xf numFmtId="3" fontId="8" fillId="0" borderId="33" xfId="0" applyNumberFormat="1" applyFont="1" applyBorder="1" applyAlignment="1" applyProtection="1">
      <alignment horizontal="left" vertical="center"/>
    </xf>
    <xf numFmtId="3" fontId="8" fillId="0" borderId="19" xfId="0" applyNumberFormat="1" applyFont="1" applyBorder="1" applyAlignment="1" applyProtection="1">
      <alignment horizontal="left" vertical="center"/>
    </xf>
    <xf numFmtId="3" fontId="8" fillId="0" borderId="20" xfId="0" applyNumberFormat="1" applyFont="1" applyBorder="1" applyAlignment="1" applyProtection="1">
      <alignment horizontal="left" vertical="center"/>
    </xf>
    <xf numFmtId="3" fontId="8" fillId="0" borderId="32" xfId="0" applyNumberFormat="1" applyFont="1" applyBorder="1" applyAlignment="1" applyProtection="1">
      <alignment horizontal="left" vertical="center"/>
    </xf>
    <xf numFmtId="3" fontId="8" fillId="0" borderId="36" xfId="0" applyNumberFormat="1" applyFont="1" applyBorder="1" applyAlignment="1" applyProtection="1">
      <alignment horizontal="left" vertical="center"/>
    </xf>
    <xf numFmtId="3" fontId="8" fillId="0" borderId="33" xfId="0" applyNumberFormat="1" applyFont="1" applyFill="1" applyBorder="1" applyAlignment="1" applyProtection="1">
      <alignment horizontal="left" vertical="center"/>
    </xf>
    <xf numFmtId="0" fontId="31" fillId="0" borderId="0" xfId="0" applyFont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0" fillId="5" borderId="24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39" xfId="0" applyFont="1" applyFill="1" applyBorder="1" applyAlignment="1">
      <alignment horizontal="center" vertical="center"/>
    </xf>
    <xf numFmtId="0" fontId="30" fillId="5" borderId="40" xfId="0" applyFont="1" applyFill="1" applyBorder="1" applyAlignment="1">
      <alignment horizontal="center" vertical="center"/>
    </xf>
    <xf numFmtId="0" fontId="30" fillId="5" borderId="41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167" fontId="6" fillId="0" borderId="0" xfId="0" applyNumberFormat="1" applyFont="1" applyBorder="1" applyAlignment="1" applyProtection="1">
      <alignment horizontal="left"/>
    </xf>
    <xf numFmtId="0" fontId="8" fillId="4" borderId="2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 wrapText="1"/>
    </xf>
    <xf numFmtId="0" fontId="8" fillId="4" borderId="29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062948"/>
      <color rgb="FF000066"/>
      <color rgb="FFFFCCFF"/>
      <color rgb="FF003399"/>
      <color rgb="FFFFFFCC"/>
      <color rgb="FF0066CC"/>
      <color rgb="FF00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0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1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2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3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4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5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60960</xdr:colOff>
      <xdr:row>31</xdr:row>
      <xdr:rowOff>99060</xdr:rowOff>
    </xdr:from>
    <xdr:to>
      <xdr:col>1</xdr:col>
      <xdr:colOff>579120</xdr:colOff>
      <xdr:row>32</xdr:row>
      <xdr:rowOff>152400</xdr:rowOff>
    </xdr:to>
    <xdr:sp macro="" textlink="">
      <xdr:nvSpPr>
        <xdr:cNvPr id="2" name="CuadroTexto 1"/>
        <xdr:cNvSpPr txBox="1"/>
      </xdr:nvSpPr>
      <xdr:spPr>
        <a:xfrm>
          <a:off x="60960" y="7421880"/>
          <a:ext cx="2994660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0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</a:t>
          </a:r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57</xdr:row>
      <xdr:rowOff>60960</xdr:rowOff>
    </xdr:from>
    <xdr:to>
      <xdr:col>5</xdr:col>
      <xdr:colOff>53340</xdr:colOff>
      <xdr:row>59</xdr:row>
      <xdr:rowOff>83820</xdr:rowOff>
    </xdr:to>
    <xdr:sp macro="" textlink="">
      <xdr:nvSpPr>
        <xdr:cNvPr id="2" name="CuadroTexto 1"/>
        <xdr:cNvSpPr txBox="1"/>
      </xdr:nvSpPr>
      <xdr:spPr>
        <a:xfrm>
          <a:off x="609600" y="10706100"/>
          <a:ext cx="3147060" cy="373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0">
              <a:latin typeface="Arial" panose="020B0604020202020204" pitchFamily="34" charset="0"/>
              <a:cs typeface="Arial" panose="020B0604020202020204" pitchFamily="34" charset="0"/>
            </a:rPr>
            <a:t>Fuente: Dirección</a:t>
          </a:r>
          <a:r>
            <a:rPr lang="es-PA" sz="1000" b="0" baseline="0">
              <a:latin typeface="Arial" panose="020B0604020202020204" pitchFamily="34" charset="0"/>
              <a:cs typeface="Arial" panose="020B0604020202020204" pitchFamily="34" charset="0"/>
            </a:rPr>
            <a:t> Nacional de Presupuesto.</a:t>
          </a:r>
          <a:endParaRPr lang="es-PA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8" tint="0.39997558519241921"/>
    <pageSetUpPr fitToPage="1"/>
  </sheetPr>
  <dimension ref="A1:Y33"/>
  <sheetViews>
    <sheetView showGridLines="0" showZeros="0" tabSelected="1" zoomScaleNormal="100" workbookViewId="0">
      <selection activeCell="N20" sqref="N20"/>
    </sheetView>
  </sheetViews>
  <sheetFormatPr baseColWidth="10" defaultColWidth="11.42578125" defaultRowHeight="12.75" x14ac:dyDescent="0.2"/>
  <cols>
    <col min="1" max="1" width="36.140625" customWidth="1"/>
    <col min="2" max="2" width="17.42578125" customWidth="1"/>
    <col min="3" max="3" width="13.42578125" customWidth="1"/>
    <col min="4" max="4" width="12.5703125" customWidth="1"/>
    <col min="5" max="5" width="13.5703125" hidden="1" customWidth="1"/>
    <col min="6" max="6" width="13" customWidth="1"/>
    <col min="7" max="7" width="12.5703125" customWidth="1"/>
    <col min="8" max="8" width="12.28515625" customWidth="1"/>
    <col min="9" max="9" width="12.5703125" customWidth="1"/>
    <col min="10" max="10" width="10.140625" customWidth="1"/>
    <col min="11" max="11" width="0.28515625" customWidth="1"/>
    <col min="12" max="12" width="12" customWidth="1"/>
    <col min="13" max="13" width="24.28515625" customWidth="1"/>
    <col min="15" max="17" width="0" hidden="1" customWidth="1"/>
    <col min="18" max="18" width="22.42578125" bestFit="1" customWidth="1"/>
    <col min="20" max="20" width="1.42578125" customWidth="1"/>
    <col min="21" max="21" width="3.140625" customWidth="1"/>
    <col min="22" max="22" width="0.42578125" customWidth="1"/>
    <col min="23" max="23" width="1.5703125" customWidth="1"/>
    <col min="24" max="24" width="0.42578125" customWidth="1"/>
  </cols>
  <sheetData>
    <row r="1" spans="1:25" ht="15" x14ac:dyDescent="0.25">
      <c r="A1" s="169" t="s">
        <v>95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25" ht="15" x14ac:dyDescent="0.25">
      <c r="A2" s="169" t="s">
        <v>96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25" ht="15" x14ac:dyDescent="0.25">
      <c r="A3" s="170" t="s">
        <v>110</v>
      </c>
      <c r="B3" s="171"/>
      <c r="C3" s="171"/>
      <c r="D3" s="171"/>
      <c r="E3" s="171"/>
      <c r="F3" s="171"/>
      <c r="G3" s="171"/>
      <c r="H3" s="171"/>
      <c r="I3" s="171"/>
      <c r="J3" s="172"/>
    </row>
    <row r="4" spans="1:25" ht="15" x14ac:dyDescent="0.25">
      <c r="A4" s="170" t="s">
        <v>113</v>
      </c>
      <c r="B4" s="171"/>
      <c r="C4" s="171"/>
      <c r="D4" s="171"/>
      <c r="E4" s="171"/>
      <c r="F4" s="171"/>
      <c r="G4" s="171"/>
      <c r="H4" s="171"/>
      <c r="I4" s="171"/>
      <c r="J4" s="17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" thickBot="1" x14ac:dyDescent="0.25">
      <c r="A5" s="66"/>
      <c r="B5" s="67"/>
      <c r="C5" s="67"/>
      <c r="D5" s="67"/>
      <c r="E5" s="67"/>
      <c r="F5" s="67"/>
      <c r="G5" s="67"/>
      <c r="H5" s="67"/>
      <c r="I5" s="67"/>
      <c r="J5" s="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1" customHeight="1" x14ac:dyDescent="0.2">
      <c r="A6" s="173" t="s">
        <v>4</v>
      </c>
      <c r="B6" s="175" t="s">
        <v>20</v>
      </c>
      <c r="C6" s="179" t="s">
        <v>18</v>
      </c>
      <c r="D6" s="180"/>
      <c r="E6" s="180"/>
      <c r="F6" s="181"/>
      <c r="G6" s="177" t="s">
        <v>21</v>
      </c>
      <c r="H6" s="177"/>
      <c r="I6" s="177" t="s">
        <v>1</v>
      </c>
      <c r="J6" s="178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4.75" customHeight="1" thickBot="1" x14ac:dyDescent="0.25">
      <c r="A7" s="174"/>
      <c r="B7" s="176"/>
      <c r="C7" s="161" t="s">
        <v>38</v>
      </c>
      <c r="D7" s="68" t="s">
        <v>5</v>
      </c>
      <c r="E7" s="68" t="s">
        <v>5</v>
      </c>
      <c r="F7" s="68" t="s">
        <v>2</v>
      </c>
      <c r="G7" s="68" t="s">
        <v>19</v>
      </c>
      <c r="H7" s="68" t="s">
        <v>22</v>
      </c>
      <c r="I7" s="68" t="s">
        <v>91</v>
      </c>
      <c r="J7" s="69" t="s">
        <v>3</v>
      </c>
      <c r="K7" s="3"/>
      <c r="L7" s="3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0.100000000000001" customHeight="1" x14ac:dyDescent="0.2">
      <c r="A8" s="70"/>
      <c r="B8" s="71"/>
      <c r="C8" s="71"/>
      <c r="D8" s="72"/>
      <c r="E8" s="72"/>
      <c r="F8" s="73"/>
      <c r="G8" s="73"/>
      <c r="H8" s="73"/>
      <c r="I8" s="73"/>
      <c r="J8" s="7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0.100000000000001" customHeight="1" x14ac:dyDescent="0.2">
      <c r="A9" s="75" t="s">
        <v>7</v>
      </c>
      <c r="B9" s="76"/>
      <c r="C9" s="77">
        <f t="shared" ref="C9:F9" si="0">+C11+C22</f>
        <v>120471044</v>
      </c>
      <c r="D9" s="77">
        <f t="shared" si="0"/>
        <v>124415906</v>
      </c>
      <c r="E9" s="77" t="e">
        <f t="shared" si="0"/>
        <v>#REF!</v>
      </c>
      <c r="F9" s="77">
        <f t="shared" si="0"/>
        <v>65691294</v>
      </c>
      <c r="G9" s="77">
        <f>+G11+G22</f>
        <v>13549728.800000001</v>
      </c>
      <c r="H9" s="77">
        <f>+H11+H22-1</f>
        <v>47804702.170000002</v>
      </c>
      <c r="I9" s="78">
        <f>+H9-F9</f>
        <v>-17886591.829999998</v>
      </c>
      <c r="J9" s="79">
        <f>+H9/F9*100</f>
        <v>72.771746846697823</v>
      </c>
      <c r="K9" s="5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0.100000000000001" customHeight="1" x14ac:dyDescent="0.2">
      <c r="A10" s="75"/>
      <c r="B10" s="76"/>
      <c r="C10" s="77"/>
      <c r="D10" s="77"/>
      <c r="E10" s="77"/>
      <c r="F10" s="77"/>
      <c r="G10" s="77"/>
      <c r="H10" s="77"/>
      <c r="I10" s="78"/>
      <c r="J10" s="79"/>
      <c r="K10" s="52"/>
      <c r="L10" s="3"/>
      <c r="M10" s="2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0.100000000000001" customHeight="1" x14ac:dyDescent="0.2">
      <c r="A11" s="75" t="s">
        <v>8</v>
      </c>
      <c r="B11" s="76"/>
      <c r="C11" s="77">
        <f t="shared" ref="C11:E11" si="1">SUM(C13:C20)</f>
        <v>18986211</v>
      </c>
      <c r="D11" s="77">
        <f>SUM(D13:D20)</f>
        <v>22931073</v>
      </c>
      <c r="E11" s="77" t="e">
        <f t="shared" si="1"/>
        <v>#REF!</v>
      </c>
      <c r="F11" s="77">
        <f>SUM(F13:F20)</f>
        <v>13331867</v>
      </c>
      <c r="G11" s="77">
        <f>SUM(G13:G20)</f>
        <v>4692914.8</v>
      </c>
      <c r="H11" s="77">
        <f>SUM(H13:H20)</f>
        <v>9860028.1699999999</v>
      </c>
      <c r="I11" s="78">
        <f>F11-H11</f>
        <v>3471838.83</v>
      </c>
      <c r="J11" s="79">
        <f>+H11/F11*100</f>
        <v>73.958344843974217</v>
      </c>
      <c r="K11" s="52"/>
      <c r="L11" s="2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0.100000000000001" customHeight="1" x14ac:dyDescent="0.3">
      <c r="A12" s="80"/>
      <c r="B12" s="81"/>
      <c r="C12" s="82"/>
      <c r="D12" s="82"/>
      <c r="E12" s="82"/>
      <c r="F12" s="82" t="s">
        <v>4</v>
      </c>
      <c r="G12" s="82"/>
      <c r="H12" s="82"/>
      <c r="I12" s="83"/>
      <c r="J12" s="84"/>
      <c r="K12" s="50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0.100000000000001" customHeight="1" x14ac:dyDescent="0.2">
      <c r="A13" s="85" t="s">
        <v>9</v>
      </c>
      <c r="B13" s="86" t="s">
        <v>23</v>
      </c>
      <c r="C13" s="87">
        <v>700000</v>
      </c>
      <c r="D13" s="87">
        <v>700000</v>
      </c>
      <c r="E13" s="87" t="e">
        <v>#REF!</v>
      </c>
      <c r="F13" s="87">
        <v>453000</v>
      </c>
      <c r="G13" s="87">
        <v>10298.5</v>
      </c>
      <c r="H13" s="87">
        <v>92941.119999999995</v>
      </c>
      <c r="I13" s="88">
        <f t="shared" ref="I13:I20" si="2">+H13-F13</f>
        <v>-360058.88</v>
      </c>
      <c r="J13" s="89">
        <f t="shared" ref="J13:J18" si="3">+H13/F13*100</f>
        <v>20.516803532008829</v>
      </c>
      <c r="K13" s="51"/>
      <c r="L13" s="23" t="s">
        <v>4</v>
      </c>
      <c r="M13" s="24"/>
      <c r="N13" s="23"/>
      <c r="O13" s="3"/>
      <c r="P13" s="3"/>
      <c r="Q13" s="3"/>
      <c r="R13" s="27"/>
      <c r="S13" s="28"/>
      <c r="T13" s="28"/>
      <c r="U13" s="29"/>
      <c r="V13" s="29"/>
      <c r="W13" s="30"/>
      <c r="X13" s="29"/>
      <c r="Y13" s="29"/>
    </row>
    <row r="14" spans="1:25" ht="20.100000000000001" customHeight="1" x14ac:dyDescent="0.2">
      <c r="A14" s="85" t="s">
        <v>10</v>
      </c>
      <c r="B14" s="86" t="s">
        <v>24</v>
      </c>
      <c r="C14" s="87">
        <v>9968616</v>
      </c>
      <c r="D14" s="87">
        <v>9968616</v>
      </c>
      <c r="E14" s="87" t="e">
        <v>#REF!</v>
      </c>
      <c r="F14" s="87">
        <v>4153590</v>
      </c>
      <c r="G14" s="87">
        <v>145274.28</v>
      </c>
      <c r="H14" s="87">
        <v>423927.83999999997</v>
      </c>
      <c r="I14" s="88">
        <f t="shared" si="2"/>
        <v>-3729662.16</v>
      </c>
      <c r="J14" s="89">
        <f t="shared" si="3"/>
        <v>10.206299610698215</v>
      </c>
      <c r="K14" s="51"/>
      <c r="L14" s="23"/>
      <c r="M14" s="24"/>
      <c r="N14" s="3"/>
      <c r="O14" s="3"/>
      <c r="P14" s="3"/>
      <c r="Q14" s="3"/>
      <c r="R14" s="3"/>
      <c r="S14" s="28"/>
      <c r="T14" s="28"/>
      <c r="U14" s="29"/>
      <c r="V14" s="29"/>
      <c r="W14" s="30"/>
      <c r="X14" s="29"/>
      <c r="Y14" s="29"/>
    </row>
    <row r="15" spans="1:25" ht="20.100000000000001" customHeight="1" x14ac:dyDescent="0.2">
      <c r="A15" s="90" t="s">
        <v>11</v>
      </c>
      <c r="B15" s="86" t="s">
        <v>25</v>
      </c>
      <c r="C15" s="87">
        <v>5052502</v>
      </c>
      <c r="D15" s="87">
        <v>5052502</v>
      </c>
      <c r="E15" s="87" t="e">
        <v>#REF!</v>
      </c>
      <c r="F15" s="87">
        <v>2152500</v>
      </c>
      <c r="G15" s="87">
        <v>354731.99</v>
      </c>
      <c r="H15" s="87">
        <v>2394060.58</v>
      </c>
      <c r="I15" s="88">
        <f t="shared" si="2"/>
        <v>241560.58000000007</v>
      </c>
      <c r="J15" s="89">
        <f t="shared" si="3"/>
        <v>111.22232659698025</v>
      </c>
      <c r="K15" s="51"/>
      <c r="L15" s="23"/>
      <c r="M15" s="24"/>
      <c r="N15" s="3"/>
      <c r="O15" s="3"/>
      <c r="P15" s="3"/>
      <c r="Q15" s="3"/>
      <c r="R15" s="3"/>
      <c r="S15" s="28"/>
      <c r="T15" s="28"/>
      <c r="U15" s="29"/>
      <c r="V15" s="29"/>
      <c r="W15" s="30"/>
      <c r="X15" s="29"/>
      <c r="Y15" s="29"/>
    </row>
    <row r="16" spans="1:25" ht="20.100000000000001" customHeight="1" x14ac:dyDescent="0.2">
      <c r="A16" s="90" t="s">
        <v>12</v>
      </c>
      <c r="B16" s="86" t="s">
        <v>26</v>
      </c>
      <c r="C16" s="87">
        <v>62637</v>
      </c>
      <c r="D16" s="87">
        <v>62637</v>
      </c>
      <c r="E16" s="87" t="e">
        <v>#REF!</v>
      </c>
      <c r="F16" s="87">
        <v>27915</v>
      </c>
      <c r="G16" s="87">
        <v>4138.5</v>
      </c>
      <c r="H16" s="87">
        <v>39837.399999999994</v>
      </c>
      <c r="I16" s="88">
        <f t="shared" si="2"/>
        <v>11922.399999999994</v>
      </c>
      <c r="J16" s="89">
        <f t="shared" si="3"/>
        <v>142.70965430771986</v>
      </c>
      <c r="K16" s="51"/>
      <c r="L16" s="23"/>
      <c r="M16" s="24"/>
      <c r="N16" s="3"/>
      <c r="O16" s="3"/>
      <c r="P16" s="3"/>
      <c r="Q16" s="3"/>
      <c r="R16" s="3"/>
      <c r="S16" s="28"/>
      <c r="T16" s="28"/>
      <c r="U16" s="29"/>
      <c r="V16" s="29"/>
      <c r="W16" s="30"/>
      <c r="X16" s="29"/>
      <c r="Y16" s="29"/>
    </row>
    <row r="17" spans="1:25" ht="20.100000000000001" customHeight="1" x14ac:dyDescent="0.2">
      <c r="A17" s="90" t="s">
        <v>13</v>
      </c>
      <c r="B17" s="86" t="s">
        <v>27</v>
      </c>
      <c r="C17" s="87">
        <v>622456</v>
      </c>
      <c r="D17" s="87">
        <v>622456</v>
      </c>
      <c r="E17" s="87" t="e">
        <v>#REF!</v>
      </c>
      <c r="F17" s="87">
        <v>260000</v>
      </c>
      <c r="G17" s="87">
        <v>130617.09</v>
      </c>
      <c r="H17" s="87">
        <v>462548.63</v>
      </c>
      <c r="I17" s="88">
        <f t="shared" si="2"/>
        <v>202548.63</v>
      </c>
      <c r="J17" s="89">
        <f t="shared" si="3"/>
        <v>177.90331923076923</v>
      </c>
      <c r="K17" s="51"/>
      <c r="L17" s="23"/>
      <c r="M17" s="24"/>
      <c r="N17" s="3"/>
      <c r="O17" s="3"/>
      <c r="P17" s="3"/>
      <c r="Q17" s="3"/>
      <c r="R17" s="3"/>
      <c r="S17" s="28"/>
      <c r="T17" s="28"/>
      <c r="U17" s="29"/>
      <c r="V17" s="29"/>
      <c r="W17" s="30"/>
      <c r="X17" s="29"/>
      <c r="Y17" s="29"/>
    </row>
    <row r="18" spans="1:25" ht="20.100000000000001" customHeight="1" x14ac:dyDescent="0.2">
      <c r="A18" s="90" t="s">
        <v>14</v>
      </c>
      <c r="B18" s="86" t="s">
        <v>28</v>
      </c>
      <c r="C18" s="87">
        <v>480000</v>
      </c>
      <c r="D18" s="87">
        <v>480000</v>
      </c>
      <c r="E18" s="87" t="e">
        <v>#REF!</v>
      </c>
      <c r="F18" s="87">
        <v>240000</v>
      </c>
      <c r="G18" s="87">
        <v>102992.44</v>
      </c>
      <c r="H18" s="87">
        <v>401850.60000000003</v>
      </c>
      <c r="I18" s="91">
        <f t="shared" si="2"/>
        <v>161850.60000000003</v>
      </c>
      <c r="J18" s="89">
        <f t="shared" si="3"/>
        <v>167.43774999999999</v>
      </c>
      <c r="K18" s="51"/>
      <c r="L18" s="23"/>
      <c r="M18" s="24"/>
      <c r="N18" s="23"/>
      <c r="O18" s="3"/>
      <c r="P18" s="3"/>
      <c r="Q18" s="3"/>
      <c r="R18" s="3"/>
      <c r="S18" s="28"/>
      <c r="T18" s="28"/>
      <c r="U18" s="29"/>
      <c r="V18" s="29"/>
      <c r="W18" s="30"/>
      <c r="X18" s="29"/>
      <c r="Y18" s="29"/>
    </row>
    <row r="19" spans="1:25" ht="20.100000000000001" customHeight="1" x14ac:dyDescent="0.2">
      <c r="A19" s="90" t="s">
        <v>105</v>
      </c>
      <c r="B19" s="86" t="s">
        <v>29</v>
      </c>
      <c r="C19" s="87"/>
      <c r="D19" s="87">
        <v>2944864</v>
      </c>
      <c r="E19" s="87"/>
      <c r="F19" s="87">
        <v>2944864</v>
      </c>
      <c r="G19" s="87">
        <v>2944864</v>
      </c>
      <c r="H19" s="87">
        <v>2944864</v>
      </c>
      <c r="I19" s="91" t="s">
        <v>4</v>
      </c>
      <c r="J19" s="89">
        <f>+H19/F19*100</f>
        <v>100</v>
      </c>
      <c r="K19" s="51"/>
      <c r="L19" s="23"/>
      <c r="M19" s="24"/>
      <c r="N19" s="3"/>
      <c r="O19" s="3"/>
      <c r="P19" s="3"/>
      <c r="Q19" s="3"/>
      <c r="R19" s="3"/>
      <c r="S19" s="28"/>
      <c r="T19" s="28"/>
      <c r="U19" s="29"/>
      <c r="V19" s="29"/>
      <c r="W19" s="29"/>
      <c r="X19" s="29"/>
      <c r="Y19" s="29"/>
    </row>
    <row r="20" spans="1:25" ht="20.100000000000001" customHeight="1" x14ac:dyDescent="0.2">
      <c r="A20" s="90" t="s">
        <v>106</v>
      </c>
      <c r="B20" s="86" t="s">
        <v>30</v>
      </c>
      <c r="C20" s="87">
        <v>2100000</v>
      </c>
      <c r="D20" s="87">
        <v>3099998</v>
      </c>
      <c r="E20" s="87" t="e">
        <v>#REF!</v>
      </c>
      <c r="F20" s="87">
        <v>3099998</v>
      </c>
      <c r="G20" s="87">
        <v>999998</v>
      </c>
      <c r="H20" s="87">
        <v>3099998</v>
      </c>
      <c r="I20" s="91">
        <f t="shared" si="2"/>
        <v>0</v>
      </c>
      <c r="J20" s="89">
        <f>+H20/F20*100</f>
        <v>100</v>
      </c>
      <c r="K20" s="51"/>
      <c r="L20" s="23"/>
      <c r="M20" s="24"/>
      <c r="N20" s="3"/>
      <c r="O20" s="3"/>
      <c r="P20" s="3"/>
      <c r="Q20" s="3"/>
      <c r="R20" s="3"/>
      <c r="S20" s="28"/>
      <c r="T20" s="28"/>
      <c r="U20" s="29"/>
      <c r="V20" s="29"/>
      <c r="W20" s="29"/>
      <c r="X20" s="29"/>
      <c r="Y20" s="29"/>
    </row>
    <row r="21" spans="1:25" ht="20.100000000000001" customHeight="1" x14ac:dyDescent="0.3">
      <c r="A21" s="92"/>
      <c r="B21" s="93"/>
      <c r="C21" s="93"/>
      <c r="D21" s="82"/>
      <c r="E21" s="82"/>
      <c r="F21" s="82" t="s">
        <v>4</v>
      </c>
      <c r="G21" s="82" t="s">
        <v>4</v>
      </c>
      <c r="H21" s="82" t="str">
        <f>G21</f>
        <v xml:space="preserve"> </v>
      </c>
      <c r="I21" s="94"/>
      <c r="J21" s="84"/>
      <c r="K21" s="50"/>
      <c r="L21" s="23"/>
      <c r="M21" s="24"/>
      <c r="N21" s="3"/>
      <c r="O21" s="3"/>
      <c r="P21" s="3"/>
      <c r="Q21" s="3"/>
      <c r="R21" s="3"/>
      <c r="S21" s="28"/>
      <c r="T21" s="28"/>
      <c r="U21" s="29"/>
      <c r="V21" s="29"/>
      <c r="W21" s="29"/>
      <c r="X21" s="29"/>
      <c r="Y21" s="29"/>
    </row>
    <row r="22" spans="1:25" ht="20.100000000000001" customHeight="1" x14ac:dyDescent="0.2">
      <c r="A22" s="75" t="s">
        <v>15</v>
      </c>
      <c r="B22" s="95"/>
      <c r="C22" s="77">
        <f>+C24+C30</f>
        <v>101484833</v>
      </c>
      <c r="D22" s="77">
        <f>+D24+D30</f>
        <v>101484833</v>
      </c>
      <c r="E22" s="77">
        <f>+E24+E30</f>
        <v>99974034</v>
      </c>
      <c r="F22" s="77">
        <f>F24+F30</f>
        <v>52359427</v>
      </c>
      <c r="G22" s="77">
        <f>+G24+G30</f>
        <v>8856814</v>
      </c>
      <c r="H22" s="77">
        <f>+K22+G22+1</f>
        <v>37944675</v>
      </c>
      <c r="I22" s="96">
        <f>F22-H22</f>
        <v>14414752</v>
      </c>
      <c r="J22" s="79">
        <f>+H22/F22*100</f>
        <v>72.469614688487709</v>
      </c>
      <c r="K22" s="52">
        <v>29087860</v>
      </c>
      <c r="L22" s="23"/>
      <c r="M22" s="24" t="s">
        <v>4</v>
      </c>
      <c r="N22" s="3"/>
      <c r="O22" s="3"/>
      <c r="P22" s="3"/>
      <c r="Q22" s="3"/>
      <c r="R22" s="3"/>
      <c r="S22" s="31"/>
      <c r="T22" s="31"/>
      <c r="U22" s="29"/>
      <c r="V22" s="29"/>
      <c r="W22" s="29"/>
      <c r="X22" s="29"/>
      <c r="Y22" s="29"/>
    </row>
    <row r="23" spans="1:25" ht="20.100000000000001" customHeight="1" x14ac:dyDescent="0.2">
      <c r="A23" s="75" t="s">
        <v>4</v>
      </c>
      <c r="B23" s="95"/>
      <c r="C23" s="77"/>
      <c r="D23" s="77"/>
      <c r="E23" s="77"/>
      <c r="F23" s="77"/>
      <c r="G23" s="77"/>
      <c r="H23" s="77">
        <f>G23</f>
        <v>0</v>
      </c>
      <c r="I23" s="96"/>
      <c r="J23" s="79"/>
      <c r="K23" s="52">
        <v>0</v>
      </c>
      <c r="L23" s="23"/>
      <c r="M23" s="24"/>
      <c r="N23" s="3"/>
      <c r="O23" s="3"/>
      <c r="P23" s="3"/>
      <c r="Q23" s="3"/>
      <c r="R23" s="3"/>
      <c r="S23" s="28"/>
      <c r="T23" s="28"/>
      <c r="U23" s="29"/>
      <c r="V23" s="29"/>
      <c r="W23" s="29"/>
      <c r="X23" s="29"/>
      <c r="Y23" s="29"/>
    </row>
    <row r="24" spans="1:25" ht="33" customHeight="1" x14ac:dyDescent="0.2">
      <c r="A24" s="97" t="s">
        <v>31</v>
      </c>
      <c r="B24" s="95" t="s">
        <v>32</v>
      </c>
      <c r="C24" s="77">
        <f>SUM(C26:C28)</f>
        <v>97374299</v>
      </c>
      <c r="D24" s="77">
        <f>SUM(D26:D28)</f>
        <v>97374299</v>
      </c>
      <c r="E24" s="77">
        <f>SUM(E26:E28)</f>
        <v>94763500</v>
      </c>
      <c r="F24" s="77">
        <f>SUM(F26:F28)</f>
        <v>49893106</v>
      </c>
      <c r="G24" s="77">
        <f>SUM(G26:G28)</f>
        <v>8445760</v>
      </c>
      <c r="H24" s="77">
        <f>+K24+G24</f>
        <v>35478353</v>
      </c>
      <c r="I24" s="96">
        <f>+H24-F24</f>
        <v>-14414753</v>
      </c>
      <c r="J24" s="79">
        <f>+H24/F24*100</f>
        <v>71.108727927261128</v>
      </c>
      <c r="K24" s="52">
        <v>27032593</v>
      </c>
      <c r="L24" s="23"/>
      <c r="M24" s="24"/>
      <c r="N24" s="3"/>
      <c r="O24" s="3"/>
      <c r="P24" s="3"/>
      <c r="Q24" s="3"/>
      <c r="R24" s="3"/>
      <c r="S24" s="31"/>
      <c r="T24" s="31"/>
      <c r="U24" s="29"/>
      <c r="V24" s="29"/>
      <c r="W24" s="29"/>
      <c r="X24" s="29"/>
      <c r="Y24" s="29"/>
    </row>
    <row r="25" spans="1:25" ht="17.45" customHeight="1" x14ac:dyDescent="0.2">
      <c r="A25" s="97"/>
      <c r="B25" s="95"/>
      <c r="C25" s="77"/>
      <c r="D25" s="77"/>
      <c r="E25" s="77"/>
      <c r="F25" s="77"/>
      <c r="G25" s="77"/>
      <c r="H25" s="77"/>
      <c r="I25" s="96"/>
      <c r="J25" s="79"/>
      <c r="K25" s="52"/>
      <c r="L25" s="23"/>
      <c r="M25" s="24" t="s">
        <v>4</v>
      </c>
      <c r="N25" s="3"/>
      <c r="O25" s="3"/>
      <c r="P25" s="3"/>
      <c r="Q25" s="3"/>
      <c r="R25" s="3"/>
      <c r="S25" s="31"/>
      <c r="T25" s="31"/>
      <c r="U25" s="29"/>
      <c r="V25" s="29"/>
      <c r="W25" s="29"/>
      <c r="X25" s="29"/>
      <c r="Y25" s="29"/>
    </row>
    <row r="26" spans="1:25" ht="20.100000000000001" customHeight="1" x14ac:dyDescent="0.3">
      <c r="A26" s="90" t="s">
        <v>33</v>
      </c>
      <c r="B26" s="93"/>
      <c r="C26" s="87">
        <v>84395027</v>
      </c>
      <c r="D26" s="87">
        <v>84395027</v>
      </c>
      <c r="E26" s="87">
        <v>88702609</v>
      </c>
      <c r="F26" s="87">
        <v>43408824</v>
      </c>
      <c r="G26" s="87">
        <v>7364045</v>
      </c>
      <c r="H26" s="87">
        <f>K26+G26</f>
        <v>28994071</v>
      </c>
      <c r="I26" s="88">
        <f>+H26-F26</f>
        <v>-14414753</v>
      </c>
      <c r="J26" s="89">
        <f>+H26/F26*100</f>
        <v>66.79303498293342</v>
      </c>
      <c r="K26" s="51">
        <v>21630026</v>
      </c>
      <c r="L26" s="23"/>
      <c r="M26" s="24"/>
      <c r="N26" s="3"/>
      <c r="O26" s="3"/>
      <c r="P26" s="3"/>
      <c r="Q26" s="3"/>
      <c r="R26" s="3"/>
      <c r="S26" s="28"/>
      <c r="T26" s="28"/>
      <c r="U26" s="29"/>
      <c r="V26" s="29"/>
      <c r="W26" s="29"/>
      <c r="X26" s="29"/>
      <c r="Y26" s="29"/>
    </row>
    <row r="27" spans="1:25" ht="20.100000000000001" customHeight="1" x14ac:dyDescent="0.2">
      <c r="A27" s="90" t="s">
        <v>34</v>
      </c>
      <c r="B27" s="86" t="s">
        <v>4</v>
      </c>
      <c r="C27" s="87">
        <v>115235</v>
      </c>
      <c r="D27" s="87">
        <v>115235</v>
      </c>
      <c r="E27" s="87" t="s">
        <v>4</v>
      </c>
      <c r="F27" s="87">
        <v>50000</v>
      </c>
      <c r="G27" s="87">
        <v>10000</v>
      </c>
      <c r="H27" s="87">
        <f>+G27+K27</f>
        <v>50000</v>
      </c>
      <c r="I27" s="88"/>
      <c r="J27" s="89"/>
      <c r="K27" s="48">
        <v>40000</v>
      </c>
      <c r="L27" s="23"/>
      <c r="M27" s="24"/>
      <c r="N27" s="3"/>
      <c r="O27" s="3"/>
      <c r="P27" s="3"/>
      <c r="Q27" s="3"/>
      <c r="R27" s="3"/>
      <c r="S27" s="28"/>
      <c r="T27" s="28"/>
      <c r="U27" s="29"/>
      <c r="V27" s="29"/>
      <c r="W27" s="29"/>
      <c r="X27" s="29"/>
      <c r="Y27" s="29"/>
    </row>
    <row r="28" spans="1:25" ht="20.100000000000001" customHeight="1" x14ac:dyDescent="0.2">
      <c r="A28" s="90" t="s">
        <v>35</v>
      </c>
      <c r="B28" s="86"/>
      <c r="C28" s="87">
        <v>12864037</v>
      </c>
      <c r="D28" s="87">
        <v>12864037</v>
      </c>
      <c r="E28" s="87">
        <v>6060891</v>
      </c>
      <c r="F28" s="87">
        <v>6434282</v>
      </c>
      <c r="G28" s="87">
        <v>1071715</v>
      </c>
      <c r="H28" s="87">
        <f>+G28+K28</f>
        <v>6434282</v>
      </c>
      <c r="I28" s="88">
        <f>+H28-F28</f>
        <v>0</v>
      </c>
      <c r="J28" s="89">
        <f>+H28/F28*100</f>
        <v>100</v>
      </c>
      <c r="K28" s="48">
        <f>4290846+1071721</f>
        <v>5362567</v>
      </c>
      <c r="L28" s="23"/>
      <c r="M28" s="24"/>
      <c r="N28" s="3"/>
      <c r="O28" s="3"/>
      <c r="P28" s="3"/>
      <c r="Q28" s="3"/>
      <c r="R28" s="3"/>
      <c r="S28" s="28"/>
      <c r="T28" s="28"/>
      <c r="U28" s="29"/>
      <c r="V28" s="29"/>
      <c r="W28" s="29"/>
      <c r="X28" s="29"/>
      <c r="Y28" s="29"/>
    </row>
    <row r="29" spans="1:25" ht="20.100000000000001" customHeight="1" x14ac:dyDescent="0.3">
      <c r="A29" s="92" t="s">
        <v>4</v>
      </c>
      <c r="B29" s="93"/>
      <c r="C29" s="82" t="s">
        <v>4</v>
      </c>
      <c r="D29" s="82" t="s">
        <v>4</v>
      </c>
      <c r="E29" s="82" t="s">
        <v>4</v>
      </c>
      <c r="F29" s="98" t="s">
        <v>4</v>
      </c>
      <c r="G29" s="87" t="s">
        <v>4</v>
      </c>
      <c r="H29" s="82" t="s">
        <v>4</v>
      </c>
      <c r="I29" s="99"/>
      <c r="J29" s="84"/>
      <c r="K29" s="50" t="s">
        <v>4</v>
      </c>
      <c r="L29" s="23"/>
      <c r="M29" s="24"/>
      <c r="N29" s="3"/>
      <c r="O29" s="3"/>
      <c r="P29" s="3"/>
      <c r="Q29" s="3"/>
      <c r="R29" s="3"/>
      <c r="S29" s="28"/>
      <c r="T29" s="28"/>
      <c r="U29" s="29"/>
      <c r="V29" s="29"/>
      <c r="W29" s="29"/>
      <c r="X29" s="29"/>
      <c r="Y29" s="29"/>
    </row>
    <row r="30" spans="1:25" ht="23.25" customHeight="1" x14ac:dyDescent="0.2">
      <c r="A30" s="97" t="s">
        <v>36</v>
      </c>
      <c r="B30" s="95" t="s">
        <v>37</v>
      </c>
      <c r="C30" s="77">
        <v>4110534</v>
      </c>
      <c r="D30" s="77">
        <v>4110534</v>
      </c>
      <c r="E30" s="77">
        <v>5210534</v>
      </c>
      <c r="F30" s="77">
        <v>2466321</v>
      </c>
      <c r="G30" s="77">
        <v>411054</v>
      </c>
      <c r="H30" s="77">
        <f>+G30+K30-1</f>
        <v>2466321</v>
      </c>
      <c r="I30" s="78">
        <f>+H30-F30</f>
        <v>0</v>
      </c>
      <c r="J30" s="79">
        <f>+H30/F30*100</f>
        <v>100</v>
      </c>
      <c r="K30" s="52">
        <v>2055268</v>
      </c>
      <c r="L30" s="23" t="s">
        <v>4</v>
      </c>
      <c r="M30" s="24"/>
      <c r="N30" s="3"/>
      <c r="O30" s="3"/>
      <c r="P30" s="3"/>
      <c r="Q30" s="3"/>
      <c r="R30" s="3"/>
      <c r="S30" s="32"/>
      <c r="T30" s="32"/>
      <c r="U30" s="29"/>
      <c r="V30" s="29"/>
      <c r="W30" s="29"/>
      <c r="X30" s="29"/>
      <c r="Y30" s="29"/>
    </row>
    <row r="31" spans="1:25" ht="20.100000000000001" customHeight="1" thickBot="1" x14ac:dyDescent="0.35">
      <c r="A31" s="55" t="s">
        <v>4</v>
      </c>
      <c r="B31" s="56"/>
      <c r="C31" s="56"/>
      <c r="D31" s="57"/>
      <c r="E31" s="57"/>
      <c r="F31" s="57">
        <v>0</v>
      </c>
      <c r="G31" s="58" t="s">
        <v>4</v>
      </c>
      <c r="H31" s="57" t="s">
        <v>4</v>
      </c>
      <c r="I31" s="53"/>
      <c r="J31" s="5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x14ac:dyDescent="0.3">
      <c r="A32" s="46" t="s">
        <v>4</v>
      </c>
      <c r="B32" s="45"/>
      <c r="C32" s="45"/>
      <c r="D32" s="45"/>
      <c r="E32" s="45"/>
      <c r="F32" s="45"/>
      <c r="G32" s="45"/>
      <c r="H32" s="45"/>
      <c r="I32" s="45"/>
      <c r="J32" s="4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10" ht="15.75" x14ac:dyDescent="0.3">
      <c r="A33" s="45" t="s">
        <v>4</v>
      </c>
      <c r="B33" s="45"/>
      <c r="C33" s="45"/>
      <c r="D33" s="45"/>
      <c r="E33" s="45"/>
      <c r="F33" s="45" t="s">
        <v>4</v>
      </c>
      <c r="G33" s="45"/>
      <c r="H33" s="45"/>
      <c r="I33" s="45"/>
      <c r="J33" s="45"/>
    </row>
  </sheetData>
  <mergeCells count="9">
    <mergeCell ref="A1:J1"/>
    <mergeCell ref="A2:J2"/>
    <mergeCell ref="A3:J3"/>
    <mergeCell ref="A4:J4"/>
    <mergeCell ref="A6:A7"/>
    <mergeCell ref="B6:B7"/>
    <mergeCell ref="G6:H6"/>
    <mergeCell ref="I6:J6"/>
    <mergeCell ref="C6:F6"/>
  </mergeCells>
  <phoneticPr fontId="3" type="noConversion"/>
  <pageMargins left="7.874015748031496E-2" right="0" top="0.39370078740157483" bottom="0.39370078740157483" header="0.51181102362204722" footer="0.51181102362204722"/>
  <pageSetup scale="99" firstPageNumber="0" orientation="landscape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FFC000"/>
  </sheetPr>
  <dimension ref="A1:S405"/>
  <sheetViews>
    <sheetView showGridLines="0" showZeros="0" workbookViewId="0">
      <selection activeCell="S17" sqref="S17"/>
    </sheetView>
  </sheetViews>
  <sheetFormatPr baseColWidth="10" defaultColWidth="11.42578125" defaultRowHeight="13.5" x14ac:dyDescent="0.25"/>
  <cols>
    <col min="1" max="1" width="6.140625" customWidth="1"/>
    <col min="2" max="2" width="34.7109375" customWidth="1"/>
    <col min="3" max="3" width="13.140625" customWidth="1"/>
    <col min="4" max="4" width="13.28515625" hidden="1" customWidth="1"/>
    <col min="5" max="5" width="13.140625" customWidth="1"/>
    <col min="6" max="6" width="10.85546875" customWidth="1"/>
    <col min="7" max="7" width="9.7109375" customWidth="1"/>
    <col min="8" max="8" width="12.7109375" customWidth="1"/>
    <col min="9" max="9" width="10.7109375" customWidth="1"/>
    <col min="10" max="10" width="12.7109375" customWidth="1"/>
    <col min="11" max="11" width="11.28515625" hidden="1" customWidth="1"/>
    <col min="12" max="12" width="10.7109375" style="20" hidden="1" customWidth="1"/>
    <col min="13" max="13" width="0.140625" hidden="1" customWidth="1"/>
    <col min="14" max="14" width="8.7109375" customWidth="1"/>
    <col min="15" max="15" width="12.28515625" customWidth="1"/>
    <col min="16" max="16" width="11" hidden="1" customWidth="1"/>
  </cols>
  <sheetData>
    <row r="1" spans="1:16" ht="15" x14ac:dyDescent="0.25">
      <c r="A1" s="169" t="s">
        <v>95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6" ht="15" x14ac:dyDescent="0.25">
      <c r="A2" s="169" t="s">
        <v>96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6" ht="15.6" customHeight="1" x14ac:dyDescent="0.25">
      <c r="A3" s="182" t="s">
        <v>117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59"/>
    </row>
    <row r="4" spans="1:16" ht="19.899999999999999" customHeight="1" x14ac:dyDescent="0.2">
      <c r="A4" s="183" t="s">
        <v>112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60"/>
    </row>
    <row r="5" spans="1:16" ht="3" hidden="1" customHeight="1" x14ac:dyDescent="0.3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34"/>
      <c r="N5" s="34"/>
    </row>
    <row r="6" spans="1:16" ht="10.9" customHeight="1" x14ac:dyDescent="0.3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34"/>
      <c r="N6" s="34"/>
    </row>
    <row r="7" spans="1:16" ht="16.5" customHeight="1" x14ac:dyDescent="0.2">
      <c r="A7" s="191" t="s">
        <v>92</v>
      </c>
      <c r="B7" s="185" t="s">
        <v>0</v>
      </c>
      <c r="C7" s="194" t="s">
        <v>18</v>
      </c>
      <c r="D7" s="195"/>
      <c r="E7" s="195"/>
      <c r="F7" s="195"/>
      <c r="G7" s="195"/>
      <c r="H7" s="195"/>
      <c r="I7" s="185" t="s">
        <v>84</v>
      </c>
      <c r="J7" s="189" t="s">
        <v>89</v>
      </c>
      <c r="K7" s="189"/>
      <c r="L7" s="189"/>
      <c r="M7" s="189"/>
      <c r="N7" s="187" t="s">
        <v>109</v>
      </c>
    </row>
    <row r="8" spans="1:16" ht="21" customHeight="1" x14ac:dyDescent="0.2">
      <c r="A8" s="192"/>
      <c r="B8" s="190"/>
      <c r="C8" s="190" t="s">
        <v>38</v>
      </c>
      <c r="D8" s="190" t="s">
        <v>97</v>
      </c>
      <c r="E8" s="160" t="s">
        <v>5</v>
      </c>
      <c r="F8" s="160" t="s">
        <v>2</v>
      </c>
      <c r="G8" s="160" t="s">
        <v>19</v>
      </c>
      <c r="H8" s="160" t="s">
        <v>6</v>
      </c>
      <c r="I8" s="186"/>
      <c r="J8" s="101" t="s">
        <v>16</v>
      </c>
      <c r="K8" s="102"/>
      <c r="L8" s="102"/>
      <c r="M8" s="101" t="s">
        <v>17</v>
      </c>
      <c r="N8" s="188"/>
    </row>
    <row r="9" spans="1:16" ht="13.5" customHeight="1" x14ac:dyDescent="0.2">
      <c r="A9" s="193"/>
      <c r="B9" s="103"/>
      <c r="C9" s="186"/>
      <c r="D9" s="186"/>
      <c r="E9" s="104">
        <v>1</v>
      </c>
      <c r="F9" s="104">
        <v>2</v>
      </c>
      <c r="G9" s="104">
        <v>3</v>
      </c>
      <c r="H9" s="104">
        <v>4</v>
      </c>
      <c r="I9" s="105">
        <v>5</v>
      </c>
      <c r="J9" s="104" t="s">
        <v>93</v>
      </c>
      <c r="K9" s="103"/>
      <c r="L9" s="106"/>
      <c r="M9" s="104" t="s">
        <v>94</v>
      </c>
      <c r="N9" s="107" t="s">
        <v>115</v>
      </c>
    </row>
    <row r="10" spans="1:16" ht="23.25" customHeight="1" x14ac:dyDescent="0.2">
      <c r="A10" s="163" t="s">
        <v>39</v>
      </c>
      <c r="B10" s="162" t="s">
        <v>40</v>
      </c>
      <c r="C10" s="108">
        <f>+C11+C13+C14</f>
        <v>169614</v>
      </c>
      <c r="D10" s="108">
        <f>SUM(D12:D13)</f>
        <v>-146580</v>
      </c>
      <c r="E10" s="108">
        <f>SUM(C10:D10)</f>
        <v>23034</v>
      </c>
      <c r="F10" s="108">
        <f>+F11+F13+F14</f>
        <v>22025</v>
      </c>
      <c r="G10" s="108">
        <f>+G11+G13+G14</f>
        <v>0</v>
      </c>
      <c r="H10" s="108">
        <f>+H11+H13+H14</f>
        <v>0</v>
      </c>
      <c r="I10" s="108">
        <f>+I11+I13+I14</f>
        <v>0</v>
      </c>
      <c r="J10" s="108">
        <f>F10-H10</f>
        <v>22025</v>
      </c>
      <c r="K10" s="108" t="e">
        <f>+K11+K13</f>
        <v>#REF!</v>
      </c>
      <c r="L10" s="109" t="e">
        <f>+#REF!*100/#REF!</f>
        <v>#REF!</v>
      </c>
      <c r="M10" s="110">
        <f>E10-H10</f>
        <v>23034</v>
      </c>
      <c r="N10" s="111">
        <f>H10/F10</f>
        <v>0</v>
      </c>
      <c r="P10">
        <v>0</v>
      </c>
    </row>
    <row r="11" spans="1:16" ht="18" customHeight="1" x14ac:dyDescent="0.2">
      <c r="A11" s="112" t="s">
        <v>41</v>
      </c>
      <c r="B11" s="113" t="s">
        <v>42</v>
      </c>
      <c r="C11" s="114">
        <f>SUM(C12:C12)</f>
        <v>143828</v>
      </c>
      <c r="D11" s="114"/>
      <c r="E11" s="114">
        <f>SUM(E12)</f>
        <v>0</v>
      </c>
      <c r="F11" s="114">
        <f>SUM(F12)</f>
        <v>0</v>
      </c>
      <c r="G11" s="114"/>
      <c r="H11" s="114">
        <f>SUM(H12:H12)</f>
        <v>0</v>
      </c>
      <c r="I11" s="114"/>
      <c r="J11" s="114">
        <f>F11-H11</f>
        <v>0</v>
      </c>
      <c r="K11" s="62" t="e">
        <f>+K12+K14</f>
        <v>#REF!</v>
      </c>
      <c r="L11" s="65" t="e">
        <f>+#REF!*100/#REF!</f>
        <v>#REF!</v>
      </c>
      <c r="M11" s="64">
        <f>E11-H11</f>
        <v>0</v>
      </c>
      <c r="N11" s="115"/>
      <c r="P11">
        <v>0</v>
      </c>
    </row>
    <row r="12" spans="1:16" ht="0.6" customHeight="1" x14ac:dyDescent="0.2">
      <c r="A12" s="116" t="s">
        <v>78</v>
      </c>
      <c r="B12" s="63" t="s">
        <v>79</v>
      </c>
      <c r="C12" s="62">
        <v>143828</v>
      </c>
      <c r="D12" s="117">
        <v>-143828</v>
      </c>
      <c r="E12" s="62">
        <f>SUM(C12:D12)</f>
        <v>0</v>
      </c>
      <c r="F12" s="62">
        <v>0</v>
      </c>
      <c r="G12" s="62"/>
      <c r="H12" s="62"/>
      <c r="I12" s="62"/>
      <c r="J12" s="62" t="s">
        <v>4</v>
      </c>
      <c r="K12" s="62" t="e">
        <f>+K13+K16</f>
        <v>#REF!</v>
      </c>
      <c r="L12" s="65" t="e">
        <f>+#REF!*100/#REF!</f>
        <v>#REF!</v>
      </c>
      <c r="M12" s="64">
        <f>E12-H12</f>
        <v>0</v>
      </c>
      <c r="N12" s="115"/>
    </row>
    <row r="13" spans="1:16" ht="18" customHeight="1" x14ac:dyDescent="0.2">
      <c r="A13" s="116" t="s">
        <v>43</v>
      </c>
      <c r="B13" s="63" t="s">
        <v>87</v>
      </c>
      <c r="C13" s="62">
        <v>4128</v>
      </c>
      <c r="D13" s="62">
        <v>-2752</v>
      </c>
      <c r="E13" s="62">
        <f>SUM(C13:D13)</f>
        <v>1376</v>
      </c>
      <c r="F13" s="62">
        <v>1376</v>
      </c>
      <c r="G13" s="62"/>
      <c r="H13" s="62"/>
      <c r="I13" s="62"/>
      <c r="J13" s="62">
        <f>F13-H13</f>
        <v>1376</v>
      </c>
      <c r="K13" s="62" t="e">
        <f>+K14+K18</f>
        <v>#REF!</v>
      </c>
      <c r="L13" s="65" t="e">
        <f>+#REF!*100/#REF!</f>
        <v>#REF!</v>
      </c>
      <c r="M13" s="64">
        <f>E13-H13</f>
        <v>1376</v>
      </c>
      <c r="N13" s="115" t="s">
        <v>4</v>
      </c>
    </row>
    <row r="14" spans="1:16" ht="18" customHeight="1" x14ac:dyDescent="0.2">
      <c r="A14" s="116" t="s">
        <v>44</v>
      </c>
      <c r="B14" s="118" t="s">
        <v>88</v>
      </c>
      <c r="C14" s="62">
        <v>21658</v>
      </c>
      <c r="D14" s="62"/>
      <c r="E14" s="62">
        <f>SUM(C14:D14)</f>
        <v>21658</v>
      </c>
      <c r="F14" s="62">
        <v>20649</v>
      </c>
      <c r="G14" s="62"/>
      <c r="H14" s="62"/>
      <c r="I14" s="62"/>
      <c r="J14" s="62">
        <f>F14-H14</f>
        <v>20649</v>
      </c>
      <c r="K14" s="62" t="e">
        <f>+K16+#REF!</f>
        <v>#REF!</v>
      </c>
      <c r="L14" s="65" t="e">
        <f>+#REF!*100/#REF!</f>
        <v>#REF!</v>
      </c>
      <c r="M14" s="64">
        <f>E14-H14</f>
        <v>21658</v>
      </c>
      <c r="N14" s="115">
        <f>H14/F14</f>
        <v>0</v>
      </c>
    </row>
    <row r="15" spans="1:16" ht="9.6" customHeight="1" x14ac:dyDescent="0.3">
      <c r="A15" s="119"/>
      <c r="B15" s="120"/>
      <c r="C15" s="121"/>
      <c r="D15" s="121"/>
      <c r="E15" s="121"/>
      <c r="F15" s="121"/>
      <c r="G15" s="122"/>
      <c r="H15" s="122"/>
      <c r="I15" s="122"/>
      <c r="J15" s="121"/>
      <c r="K15" s="121"/>
      <c r="L15" s="123"/>
      <c r="M15" s="124"/>
      <c r="N15" s="125"/>
    </row>
    <row r="16" spans="1:16" ht="18" customHeight="1" x14ac:dyDescent="0.2">
      <c r="A16" s="164" t="s">
        <v>45</v>
      </c>
      <c r="B16" s="165" t="s">
        <v>46</v>
      </c>
      <c r="C16" s="126">
        <f>SUM(C18:C23)</f>
        <v>2357140</v>
      </c>
      <c r="D16" s="126">
        <f>SUM(D17:D24)</f>
        <v>-1390271</v>
      </c>
      <c r="E16" s="126">
        <f t="shared" ref="E16:E24" si="0">SUM(C16:D16)</f>
        <v>966869</v>
      </c>
      <c r="F16" s="126">
        <f>SUM(F17:F25)</f>
        <v>913156</v>
      </c>
      <c r="G16" s="126">
        <f>SUM(G17:G24)</f>
        <v>121976.23</v>
      </c>
      <c r="H16" s="126">
        <f>+H21+H23+H24</f>
        <v>146079.59</v>
      </c>
      <c r="I16" s="126">
        <f>SUM(I17:I25)</f>
        <v>24679.55</v>
      </c>
      <c r="J16" s="126">
        <f>F16-H16</f>
        <v>767076.41</v>
      </c>
      <c r="K16" s="126" t="e">
        <f>+K18+K20</f>
        <v>#REF!</v>
      </c>
      <c r="L16" s="127" t="e">
        <f>+#REF!*100/#REF!</f>
        <v>#REF!</v>
      </c>
      <c r="M16" s="128">
        <f>E16-H16</f>
        <v>820789.41</v>
      </c>
      <c r="N16" s="129">
        <f>H16/F16*100</f>
        <v>15.997221723341903</v>
      </c>
      <c r="P16">
        <f>+P21+P23+P25</f>
        <v>22528.32</v>
      </c>
    </row>
    <row r="17" spans="1:19" ht="18" customHeight="1" x14ac:dyDescent="0.2">
      <c r="A17" s="130">
        <v>110</v>
      </c>
      <c r="B17" s="131" t="s">
        <v>107</v>
      </c>
      <c r="C17" s="114"/>
      <c r="D17" s="62">
        <v>0</v>
      </c>
      <c r="E17" s="62">
        <f t="shared" si="0"/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/>
      <c r="L17" s="65"/>
      <c r="M17" s="64"/>
      <c r="N17" s="115" t="s">
        <v>4</v>
      </c>
      <c r="P17">
        <v>0</v>
      </c>
    </row>
    <row r="18" spans="1:19" ht="18" customHeight="1" x14ac:dyDescent="0.2">
      <c r="A18" s="130">
        <v>120</v>
      </c>
      <c r="B18" s="63" t="s">
        <v>90</v>
      </c>
      <c r="C18" s="114" t="s">
        <v>4</v>
      </c>
      <c r="D18" s="132">
        <v>0</v>
      </c>
      <c r="E18" s="62">
        <f t="shared" si="0"/>
        <v>0</v>
      </c>
      <c r="F18" s="62" t="s">
        <v>4</v>
      </c>
      <c r="G18" s="62">
        <v>0</v>
      </c>
      <c r="H18" s="62">
        <v>0</v>
      </c>
      <c r="I18" s="62"/>
      <c r="J18" s="62">
        <v>0</v>
      </c>
      <c r="K18" s="62" t="e">
        <f>+#REF!+#REF!</f>
        <v>#REF!</v>
      </c>
      <c r="L18" s="65" t="e">
        <f>+#REF!*100/#REF!</f>
        <v>#REF!</v>
      </c>
      <c r="M18" s="64">
        <f>E18-H18</f>
        <v>0</v>
      </c>
      <c r="N18" s="115" t="s">
        <v>4</v>
      </c>
      <c r="P18">
        <v>0</v>
      </c>
    </row>
    <row r="19" spans="1:19" ht="18" customHeight="1" x14ac:dyDescent="0.2">
      <c r="A19" s="130">
        <v>130</v>
      </c>
      <c r="B19" s="63" t="s">
        <v>108</v>
      </c>
      <c r="C19" s="114">
        <v>1283</v>
      </c>
      <c r="D19" s="132"/>
      <c r="E19" s="62">
        <v>1283</v>
      </c>
      <c r="F19" s="62">
        <v>899</v>
      </c>
      <c r="G19" s="62"/>
      <c r="H19" s="62"/>
      <c r="I19" s="62"/>
      <c r="J19" s="62">
        <f t="shared" ref="J19:J24" si="1">F19-H19</f>
        <v>899</v>
      </c>
      <c r="K19" s="62"/>
      <c r="L19" s="65"/>
      <c r="M19" s="64"/>
      <c r="N19" s="115"/>
    </row>
    <row r="20" spans="1:19" ht="18" customHeight="1" x14ac:dyDescent="0.2">
      <c r="A20" s="133" t="s">
        <v>48</v>
      </c>
      <c r="B20" s="118" t="s">
        <v>49</v>
      </c>
      <c r="C20" s="114">
        <v>7450</v>
      </c>
      <c r="D20" s="132" t="s">
        <v>4</v>
      </c>
      <c r="E20" s="62">
        <f t="shared" si="0"/>
        <v>7450</v>
      </c>
      <c r="F20" s="62">
        <v>5215</v>
      </c>
      <c r="G20" s="62">
        <v>0</v>
      </c>
      <c r="H20" s="62">
        <v>0</v>
      </c>
      <c r="I20" s="62"/>
      <c r="J20" s="62">
        <f t="shared" si="1"/>
        <v>5215</v>
      </c>
      <c r="K20" s="62" t="e">
        <f>+#REF!+K23</f>
        <v>#REF!</v>
      </c>
      <c r="L20" s="65" t="e">
        <f>+#REF!*100/#REF!</f>
        <v>#REF!</v>
      </c>
      <c r="M20" s="64">
        <f>E20-H20</f>
        <v>7450</v>
      </c>
      <c r="N20" s="115" t="s">
        <v>4</v>
      </c>
      <c r="P20">
        <v>0</v>
      </c>
    </row>
    <row r="21" spans="1:19" ht="18" customHeight="1" x14ac:dyDescent="0.2">
      <c r="A21" s="133" t="s">
        <v>51</v>
      </c>
      <c r="B21" s="118" t="s">
        <v>52</v>
      </c>
      <c r="C21" s="114">
        <v>1102253</v>
      </c>
      <c r="D21" s="132">
        <v>-592950</v>
      </c>
      <c r="E21" s="62">
        <f t="shared" si="0"/>
        <v>509303</v>
      </c>
      <c r="F21" s="62">
        <v>475628</v>
      </c>
      <c r="G21" s="62">
        <v>21828</v>
      </c>
      <c r="H21" s="62">
        <f>P21+G21</f>
        <v>33617.57</v>
      </c>
      <c r="I21" s="62">
        <v>21828</v>
      </c>
      <c r="J21" s="62">
        <f t="shared" si="1"/>
        <v>442010.43</v>
      </c>
      <c r="K21" s="62" t="e">
        <f>+K23+K27</f>
        <v>#REF!</v>
      </c>
      <c r="L21" s="65" t="e">
        <f>+#REF!*100/#REF!</f>
        <v>#REF!</v>
      </c>
      <c r="M21" s="64">
        <f>E21-H21</f>
        <v>475685.43</v>
      </c>
      <c r="N21" s="115">
        <f>H21/F21*100</f>
        <v>7.0680384670372645</v>
      </c>
      <c r="P21">
        <v>11789.57</v>
      </c>
    </row>
    <row r="22" spans="1:19" ht="18" customHeight="1" x14ac:dyDescent="0.2">
      <c r="A22" s="134">
        <v>170</v>
      </c>
      <c r="B22" s="118" t="s">
        <v>103</v>
      </c>
      <c r="C22" s="114">
        <v>8981</v>
      </c>
      <c r="D22" s="62" t="s">
        <v>4</v>
      </c>
      <c r="E22" s="62">
        <f t="shared" si="0"/>
        <v>8981</v>
      </c>
      <c r="F22" s="62">
        <v>6287</v>
      </c>
      <c r="G22" s="62"/>
      <c r="H22" s="62"/>
      <c r="I22" s="62"/>
      <c r="J22" s="62">
        <f t="shared" si="1"/>
        <v>6287</v>
      </c>
      <c r="K22" s="62"/>
      <c r="L22" s="65"/>
      <c r="M22" s="64">
        <f>E22-H22</f>
        <v>8981</v>
      </c>
      <c r="N22" s="115"/>
    </row>
    <row r="23" spans="1:19" ht="18" customHeight="1" x14ac:dyDescent="0.2">
      <c r="A23" s="133" t="s">
        <v>53</v>
      </c>
      <c r="B23" s="118" t="s">
        <v>54</v>
      </c>
      <c r="C23" s="114">
        <v>1237173</v>
      </c>
      <c r="D23" s="132">
        <v>-798899</v>
      </c>
      <c r="E23" s="62">
        <f t="shared" si="0"/>
        <v>438274</v>
      </c>
      <c r="F23" s="62">
        <v>423549</v>
      </c>
      <c r="G23" s="62">
        <v>100148.23</v>
      </c>
      <c r="H23" s="62">
        <f>P23+G23</f>
        <v>110886.98</v>
      </c>
      <c r="I23" s="62">
        <v>2220.25</v>
      </c>
      <c r="J23" s="62">
        <f t="shared" si="1"/>
        <v>312662.02</v>
      </c>
      <c r="K23" s="62" t="e">
        <f>+K26+K28</f>
        <v>#REF!</v>
      </c>
      <c r="L23" s="65" t="e">
        <f>+#REF!*100/#REF!</f>
        <v>#REF!</v>
      </c>
      <c r="M23" s="64">
        <f>E23-H23</f>
        <v>327387.02</v>
      </c>
      <c r="N23" s="115">
        <f>H23/F23*100</f>
        <v>26.180437210334578</v>
      </c>
      <c r="O23" s="3"/>
      <c r="P23" s="3">
        <v>10738.75</v>
      </c>
      <c r="Q23" s="3"/>
      <c r="R23" s="3"/>
      <c r="S23" s="3"/>
    </row>
    <row r="24" spans="1:19" ht="18" customHeight="1" x14ac:dyDescent="0.2">
      <c r="A24" s="134">
        <v>190</v>
      </c>
      <c r="B24" s="118" t="s">
        <v>104</v>
      </c>
      <c r="C24" s="114"/>
      <c r="D24" s="62">
        <v>1578</v>
      </c>
      <c r="E24" s="62">
        <f t="shared" si="0"/>
        <v>1578</v>
      </c>
      <c r="F24" s="62">
        <v>1578</v>
      </c>
      <c r="G24" s="62">
        <v>0</v>
      </c>
      <c r="H24" s="62">
        <f>P24+G24</f>
        <v>1575.04</v>
      </c>
      <c r="I24" s="62">
        <v>631.29999999999995</v>
      </c>
      <c r="J24" s="62">
        <f t="shared" si="1"/>
        <v>2.9600000000000364</v>
      </c>
      <c r="K24" s="62"/>
      <c r="L24" s="65"/>
      <c r="M24" s="64">
        <f>E24-H24</f>
        <v>2.9600000000000364</v>
      </c>
      <c r="N24" s="115">
        <f>H24/F24*100</f>
        <v>99.812420785804818</v>
      </c>
      <c r="O24" s="3"/>
      <c r="P24" s="3">
        <v>1575.04</v>
      </c>
      <c r="Q24" s="3"/>
      <c r="R24" s="3"/>
      <c r="S24" s="3"/>
    </row>
    <row r="25" spans="1:19" ht="7.15" customHeight="1" x14ac:dyDescent="0.3">
      <c r="A25" s="135"/>
      <c r="B25" s="120"/>
      <c r="C25" s="122"/>
      <c r="D25" s="121"/>
      <c r="E25" s="121"/>
      <c r="F25" s="121"/>
      <c r="G25" s="121"/>
      <c r="H25" s="121"/>
      <c r="I25" s="121"/>
      <c r="J25" s="121"/>
      <c r="K25" s="121"/>
      <c r="L25" s="123"/>
      <c r="M25" s="124"/>
      <c r="N25" s="125"/>
      <c r="O25" s="3"/>
      <c r="P25" s="3"/>
      <c r="Q25" s="3"/>
      <c r="R25" s="3"/>
      <c r="S25" s="3"/>
    </row>
    <row r="26" spans="1:19" ht="18" customHeight="1" x14ac:dyDescent="0.2">
      <c r="A26" s="163" t="s">
        <v>55</v>
      </c>
      <c r="B26" s="166" t="s">
        <v>56</v>
      </c>
      <c r="C26" s="108">
        <f>+C27+C28+C30+C31+C32+C33+C34+C29</f>
        <v>0</v>
      </c>
      <c r="D26" s="108">
        <f>SUM(D27:D35)</f>
        <v>156800</v>
      </c>
      <c r="E26" s="108">
        <f>SUM(C26:D26)</f>
        <v>156800</v>
      </c>
      <c r="F26" s="108">
        <f>SUM(F27:F35)</f>
        <v>156800</v>
      </c>
      <c r="G26" s="108">
        <f>SUM(G27:G35)</f>
        <v>1898.18</v>
      </c>
      <c r="H26" s="108">
        <f>P26+G26</f>
        <v>4988.5200000000004</v>
      </c>
      <c r="I26" s="108">
        <f>SUM(I27:I35)</f>
        <v>0</v>
      </c>
      <c r="J26" s="108">
        <f t="shared" ref="J26:J34" si="2">F26-H26</f>
        <v>151811.48000000001</v>
      </c>
      <c r="K26" s="108" t="e">
        <f t="shared" ref="K26:K32" si="3">+K27+K29</f>
        <v>#REF!</v>
      </c>
      <c r="L26" s="109" t="e">
        <f>+#REF!*100/#REF!</f>
        <v>#REF!</v>
      </c>
      <c r="M26" s="110">
        <f t="shared" ref="M26:M35" si="4">E26-H26</f>
        <v>151811.48000000001</v>
      </c>
      <c r="N26" s="111"/>
      <c r="O26" s="3"/>
      <c r="P26" s="3">
        <v>3090.34</v>
      </c>
      <c r="Q26" s="3"/>
      <c r="R26" s="3"/>
      <c r="S26" s="3"/>
    </row>
    <row r="27" spans="1:19" ht="16.149999999999999" hidden="1" customHeight="1" x14ac:dyDescent="0.2">
      <c r="A27" s="133" t="s">
        <v>57</v>
      </c>
      <c r="B27" s="118" t="s">
        <v>58</v>
      </c>
      <c r="C27" s="114">
        <v>0</v>
      </c>
      <c r="D27" s="114"/>
      <c r="E27" s="114"/>
      <c r="F27" s="114"/>
      <c r="G27" s="114"/>
      <c r="H27" s="114"/>
      <c r="I27" s="114"/>
      <c r="J27" s="114">
        <f t="shared" si="2"/>
        <v>0</v>
      </c>
      <c r="K27" s="114" t="e">
        <f t="shared" si="3"/>
        <v>#REF!</v>
      </c>
      <c r="L27" s="136" t="e">
        <f>+#REF!*100/#REF!</f>
        <v>#REF!</v>
      </c>
      <c r="M27" s="64">
        <f t="shared" si="4"/>
        <v>0</v>
      </c>
      <c r="N27" s="115"/>
      <c r="O27" s="3"/>
      <c r="P27" s="3"/>
      <c r="Q27" s="3"/>
      <c r="R27" s="3"/>
      <c r="S27" s="3"/>
    </row>
    <row r="28" spans="1:19" ht="18" hidden="1" customHeight="1" x14ac:dyDescent="0.2">
      <c r="A28" s="133" t="s">
        <v>59</v>
      </c>
      <c r="B28" s="118" t="s">
        <v>60</v>
      </c>
      <c r="C28" s="114">
        <v>0</v>
      </c>
      <c r="D28" s="114"/>
      <c r="E28" s="114"/>
      <c r="F28" s="114"/>
      <c r="G28" s="114"/>
      <c r="H28" s="114"/>
      <c r="I28" s="114"/>
      <c r="J28" s="114">
        <f t="shared" si="2"/>
        <v>0</v>
      </c>
      <c r="K28" s="114" t="e">
        <f t="shared" si="3"/>
        <v>#REF!</v>
      </c>
      <c r="L28" s="136" t="e">
        <f>+#REF!*100/#REF!</f>
        <v>#REF!</v>
      </c>
      <c r="M28" s="64">
        <f t="shared" si="4"/>
        <v>0</v>
      </c>
      <c r="N28" s="115"/>
      <c r="O28" s="3"/>
      <c r="P28" s="3"/>
      <c r="Q28" s="3"/>
      <c r="R28" s="3"/>
      <c r="S28" s="3"/>
    </row>
    <row r="29" spans="1:19" ht="18" hidden="1" customHeight="1" x14ac:dyDescent="0.2">
      <c r="A29" s="130">
        <v>230</v>
      </c>
      <c r="B29" s="63" t="s">
        <v>83</v>
      </c>
      <c r="C29" s="62"/>
      <c r="D29" s="132">
        <v>0</v>
      </c>
      <c r="E29" s="62">
        <f t="shared" ref="E29:E35" si="5">SUM(C29:D29)</f>
        <v>0</v>
      </c>
      <c r="F29" s="62"/>
      <c r="G29" s="62"/>
      <c r="H29" s="62"/>
      <c r="I29" s="62"/>
      <c r="J29" s="62">
        <f t="shared" si="2"/>
        <v>0</v>
      </c>
      <c r="K29" s="62" t="e">
        <f t="shared" si="3"/>
        <v>#REF!</v>
      </c>
      <c r="L29" s="65" t="e">
        <f>+#REF!*100/#REF!</f>
        <v>#REF!</v>
      </c>
      <c r="M29" s="64">
        <f t="shared" si="4"/>
        <v>0</v>
      </c>
      <c r="N29" s="115"/>
      <c r="O29" s="3"/>
      <c r="P29" s="3"/>
      <c r="Q29" s="3"/>
      <c r="R29" s="3"/>
      <c r="S29" s="3"/>
    </row>
    <row r="30" spans="1:19" ht="17.45" customHeight="1" x14ac:dyDescent="0.2">
      <c r="A30" s="133" t="s">
        <v>61</v>
      </c>
      <c r="B30" s="118" t="s">
        <v>62</v>
      </c>
      <c r="C30" s="62"/>
      <c r="D30" s="62">
        <v>19950</v>
      </c>
      <c r="E30" s="62">
        <f t="shared" si="5"/>
        <v>19950</v>
      </c>
      <c r="F30" s="62">
        <v>19950</v>
      </c>
      <c r="G30" s="62">
        <v>0</v>
      </c>
      <c r="H30" s="62">
        <v>0</v>
      </c>
      <c r="I30" s="62">
        <v>0</v>
      </c>
      <c r="J30" s="62">
        <f t="shared" si="2"/>
        <v>19950</v>
      </c>
      <c r="K30" s="62" t="e">
        <f t="shared" si="3"/>
        <v>#REF!</v>
      </c>
      <c r="L30" s="65" t="e">
        <f>+#REF!*100/#REF!</f>
        <v>#REF!</v>
      </c>
      <c r="M30" s="64">
        <f t="shared" si="4"/>
        <v>19950</v>
      </c>
      <c r="N30" s="115">
        <f>H30/F30*100</f>
        <v>0</v>
      </c>
      <c r="O30" s="3"/>
      <c r="P30" s="3">
        <v>0</v>
      </c>
      <c r="Q30" s="3"/>
      <c r="R30" s="3"/>
      <c r="S30" s="3"/>
    </row>
    <row r="31" spans="1:19" s="7" customFormat="1" ht="18.75" customHeight="1" x14ac:dyDescent="0.2">
      <c r="A31" s="134">
        <v>250</v>
      </c>
      <c r="B31" s="118" t="s">
        <v>99</v>
      </c>
      <c r="C31" s="62"/>
      <c r="D31" s="62">
        <v>20950</v>
      </c>
      <c r="E31" s="137">
        <f t="shared" si="5"/>
        <v>20950</v>
      </c>
      <c r="F31" s="137">
        <v>20950</v>
      </c>
      <c r="G31" s="62">
        <v>0</v>
      </c>
      <c r="H31" s="62">
        <f>P31+G31</f>
        <v>0</v>
      </c>
      <c r="I31" s="62" t="s">
        <v>4</v>
      </c>
      <c r="J31" s="62">
        <f t="shared" si="2"/>
        <v>20950</v>
      </c>
      <c r="K31" s="62" t="e">
        <f t="shared" si="3"/>
        <v>#REF!</v>
      </c>
      <c r="L31" s="65" t="e">
        <f>+#REF!*100/#REF!</f>
        <v>#REF!</v>
      </c>
      <c r="M31" s="64">
        <f t="shared" si="4"/>
        <v>20950</v>
      </c>
      <c r="N31" s="115">
        <f>H31/F31*100</f>
        <v>0</v>
      </c>
      <c r="O31" s="26"/>
      <c r="P31" s="26">
        <v>0</v>
      </c>
      <c r="Q31" s="26"/>
      <c r="R31" s="26"/>
      <c r="S31" s="26"/>
    </row>
    <row r="32" spans="1:19" ht="18" customHeight="1" x14ac:dyDescent="0.2">
      <c r="A32" s="133" t="s">
        <v>63</v>
      </c>
      <c r="B32" s="118" t="s">
        <v>64</v>
      </c>
      <c r="C32" s="62"/>
      <c r="D32" s="62">
        <v>99300</v>
      </c>
      <c r="E32" s="62">
        <f t="shared" si="5"/>
        <v>99300</v>
      </c>
      <c r="F32" s="62">
        <v>99300</v>
      </c>
      <c r="G32" s="62">
        <v>0</v>
      </c>
      <c r="H32" s="62">
        <v>0</v>
      </c>
      <c r="I32" s="62"/>
      <c r="J32" s="62">
        <f t="shared" si="2"/>
        <v>99300</v>
      </c>
      <c r="K32" s="62" t="e">
        <f t="shared" si="3"/>
        <v>#REF!</v>
      </c>
      <c r="L32" s="65" t="e">
        <f>+#REF!*100/#REF!</f>
        <v>#REF!</v>
      </c>
      <c r="M32" s="64">
        <f t="shared" si="4"/>
        <v>99300</v>
      </c>
      <c r="N32" s="115" t="s">
        <v>4</v>
      </c>
      <c r="O32" s="3"/>
      <c r="P32" s="3">
        <v>0</v>
      </c>
      <c r="Q32" s="3"/>
      <c r="R32" s="3"/>
      <c r="S32" s="3"/>
    </row>
    <row r="33" spans="1:19" ht="18" customHeight="1" x14ac:dyDescent="0.2">
      <c r="A33" s="133" t="s">
        <v>65</v>
      </c>
      <c r="B33" s="118" t="s">
        <v>66</v>
      </c>
      <c r="C33" s="62"/>
      <c r="D33" s="62">
        <v>7300</v>
      </c>
      <c r="E33" s="62">
        <f t="shared" si="5"/>
        <v>7300</v>
      </c>
      <c r="F33" s="62">
        <v>7300</v>
      </c>
      <c r="G33" s="62">
        <v>1898.18</v>
      </c>
      <c r="H33" s="62">
        <f>P33+G33</f>
        <v>4988.5200000000004</v>
      </c>
      <c r="I33" s="62"/>
      <c r="J33" s="62">
        <f t="shared" si="2"/>
        <v>2311.4799999999996</v>
      </c>
      <c r="K33" s="62" t="e">
        <f>+K34+K37</f>
        <v>#REF!</v>
      </c>
      <c r="L33" s="65" t="e">
        <f>+#REF!*100/#REF!</f>
        <v>#REF!</v>
      </c>
      <c r="M33" s="64">
        <f t="shared" si="4"/>
        <v>2311.4799999999996</v>
      </c>
      <c r="N33" s="115">
        <f>H33/F33*100</f>
        <v>68.33589041095891</v>
      </c>
      <c r="O33" s="3"/>
      <c r="P33" s="61">
        <v>3090.34</v>
      </c>
      <c r="Q33" s="3"/>
      <c r="R33" s="3"/>
      <c r="S33" s="3"/>
    </row>
    <row r="34" spans="1:19" ht="18" customHeight="1" x14ac:dyDescent="0.3">
      <c r="A34" s="133" t="s">
        <v>67</v>
      </c>
      <c r="B34" s="118" t="s">
        <v>68</v>
      </c>
      <c r="C34" s="114">
        <v>0</v>
      </c>
      <c r="D34" s="62">
        <v>9300</v>
      </c>
      <c r="E34" s="62">
        <f t="shared" si="5"/>
        <v>9300</v>
      </c>
      <c r="F34" s="62">
        <v>9300</v>
      </c>
      <c r="G34" s="62"/>
      <c r="H34" s="62"/>
      <c r="I34" s="62"/>
      <c r="J34" s="62">
        <f t="shared" si="2"/>
        <v>9300</v>
      </c>
      <c r="K34" s="121" t="e">
        <f>+K35+K38</f>
        <v>#REF!</v>
      </c>
      <c r="L34" s="123" t="e">
        <f>+#REF!*100/#REF!</f>
        <v>#REF!</v>
      </c>
      <c r="M34" s="124">
        <f t="shared" si="4"/>
        <v>9300</v>
      </c>
      <c r="N34" s="115">
        <f>H34/F34*100</f>
        <v>0</v>
      </c>
      <c r="O34" s="3"/>
      <c r="P34" s="3"/>
      <c r="Q34" s="3"/>
      <c r="R34" s="3"/>
      <c r="S34" s="3"/>
    </row>
    <row r="35" spans="1:19" ht="18" customHeight="1" x14ac:dyDescent="0.3">
      <c r="A35" s="134">
        <v>290</v>
      </c>
      <c r="B35" s="118" t="s">
        <v>98</v>
      </c>
      <c r="C35" s="114">
        <v>0</v>
      </c>
      <c r="D35" s="62" t="s">
        <v>4</v>
      </c>
      <c r="E35" s="62">
        <f t="shared" si="5"/>
        <v>0</v>
      </c>
      <c r="F35" s="62" t="s">
        <v>4</v>
      </c>
      <c r="G35" s="62">
        <v>0</v>
      </c>
      <c r="H35" s="62">
        <v>0</v>
      </c>
      <c r="I35" s="62">
        <v>0</v>
      </c>
      <c r="J35" s="62" t="s">
        <v>4</v>
      </c>
      <c r="K35" s="121" t="e">
        <f>+K37+K39</f>
        <v>#REF!</v>
      </c>
      <c r="L35" s="123" t="e">
        <f>+#REF!*100/#REF!</f>
        <v>#REF!</v>
      </c>
      <c r="M35" s="124">
        <f t="shared" si="4"/>
        <v>0</v>
      </c>
      <c r="N35" s="115" t="s">
        <v>4</v>
      </c>
      <c r="O35" s="3"/>
      <c r="P35" s="3">
        <v>0</v>
      </c>
      <c r="Q35" s="3"/>
      <c r="R35" s="3"/>
      <c r="S35" s="3"/>
    </row>
    <row r="36" spans="1:19" ht="7.9" customHeight="1" x14ac:dyDescent="0.3">
      <c r="A36" s="138"/>
      <c r="B36" s="120"/>
      <c r="C36" s="122"/>
      <c r="D36" s="122"/>
      <c r="E36" s="122"/>
      <c r="F36" s="122"/>
      <c r="G36" s="122"/>
      <c r="H36" s="122"/>
      <c r="I36" s="122"/>
      <c r="J36" s="122"/>
      <c r="K36" s="122"/>
      <c r="L36" s="139"/>
      <c r="M36" s="124"/>
      <c r="N36" s="125"/>
      <c r="O36" s="3"/>
      <c r="P36" s="3"/>
      <c r="Q36" s="3"/>
      <c r="R36" s="3"/>
      <c r="S36" s="3"/>
    </row>
    <row r="37" spans="1:19" ht="18" customHeight="1" x14ac:dyDescent="0.2">
      <c r="A37" s="140" t="s">
        <v>69</v>
      </c>
      <c r="B37" s="167" t="s">
        <v>70</v>
      </c>
      <c r="C37" s="141">
        <f>SUM(C38:C46)</f>
        <v>1637387</v>
      </c>
      <c r="D37" s="142">
        <f>SUM(D38:D46)</f>
        <v>351897</v>
      </c>
      <c r="E37" s="141">
        <f t="shared" ref="E37:E46" si="6">SUM(C37:D37)</f>
        <v>1989284</v>
      </c>
      <c r="F37" s="141">
        <f>SUM(F38:F46)</f>
        <v>1830553</v>
      </c>
      <c r="G37" s="141">
        <f>SUM(G38:G46)</f>
        <v>444268.06</v>
      </c>
      <c r="H37" s="141">
        <f t="shared" ref="H37:H46" si="7">P37+G37</f>
        <v>924542.06</v>
      </c>
      <c r="I37" s="141">
        <f>SUM(I38:I47)</f>
        <v>396977.90999999992</v>
      </c>
      <c r="J37" s="141">
        <f t="shared" ref="J37:J46" si="8">F37-H37</f>
        <v>906010.94</v>
      </c>
      <c r="K37" s="141" t="e">
        <f t="shared" ref="K37:K42" si="9">+K38+K40</f>
        <v>#REF!</v>
      </c>
      <c r="L37" s="143" t="e">
        <f>+#REF!*100/#REF!</f>
        <v>#REF!</v>
      </c>
      <c r="M37" s="144">
        <f t="shared" ref="M37:M46" si="10">E37-H37</f>
        <v>1064741.94</v>
      </c>
      <c r="N37" s="145">
        <f t="shared" ref="N37:N46" si="11">H37/F37*100</f>
        <v>50.506161799194018</v>
      </c>
      <c r="O37" s="3"/>
      <c r="P37" s="3">
        <v>480274</v>
      </c>
      <c r="Q37" s="3"/>
      <c r="R37" s="23" t="s">
        <v>4</v>
      </c>
      <c r="S37" s="3"/>
    </row>
    <row r="38" spans="1:19" ht="18" customHeight="1" x14ac:dyDescent="0.2">
      <c r="A38" s="146">
        <v>300</v>
      </c>
      <c r="B38" s="63" t="s">
        <v>71</v>
      </c>
      <c r="C38" s="136">
        <v>0</v>
      </c>
      <c r="D38" s="65">
        <v>73982</v>
      </c>
      <c r="E38" s="65">
        <f t="shared" si="6"/>
        <v>73982</v>
      </c>
      <c r="F38" s="65">
        <v>73982</v>
      </c>
      <c r="G38" s="65">
        <v>10860</v>
      </c>
      <c r="H38" s="62">
        <f t="shared" si="7"/>
        <v>52353.04</v>
      </c>
      <c r="I38" s="65">
        <v>15404.73</v>
      </c>
      <c r="J38" s="62">
        <f t="shared" si="8"/>
        <v>21628.959999999999</v>
      </c>
      <c r="K38" s="114" t="e">
        <f t="shared" si="9"/>
        <v>#REF!</v>
      </c>
      <c r="L38" s="136" t="e">
        <f>+#REF!*100/#REF!</f>
        <v>#REF!</v>
      </c>
      <c r="M38" s="64">
        <f t="shared" si="10"/>
        <v>21628.959999999999</v>
      </c>
      <c r="N38" s="115">
        <f t="shared" si="11"/>
        <v>70.764564353491394</v>
      </c>
      <c r="O38" s="3"/>
      <c r="P38" s="3">
        <v>41493.040000000001</v>
      </c>
      <c r="Q38" s="3"/>
      <c r="R38" s="3"/>
      <c r="S38" s="3"/>
    </row>
    <row r="39" spans="1:19" ht="18" customHeight="1" x14ac:dyDescent="0.2">
      <c r="A39" s="146">
        <v>310</v>
      </c>
      <c r="B39" s="63" t="s">
        <v>100</v>
      </c>
      <c r="C39" s="62"/>
      <c r="D39" s="62">
        <v>366503</v>
      </c>
      <c r="E39" s="62">
        <f t="shared" si="6"/>
        <v>366503</v>
      </c>
      <c r="F39" s="62">
        <v>366503</v>
      </c>
      <c r="G39" s="62">
        <v>293202.18</v>
      </c>
      <c r="H39" s="62">
        <f t="shared" si="7"/>
        <v>366502.72</v>
      </c>
      <c r="I39" s="62">
        <v>73300.539999999994</v>
      </c>
      <c r="J39" s="62">
        <f t="shared" si="8"/>
        <v>0.28000000002793968</v>
      </c>
      <c r="K39" s="62" t="e">
        <f t="shared" si="9"/>
        <v>#REF!</v>
      </c>
      <c r="L39" s="65" t="e">
        <f>+#REF!*100/#REF!</f>
        <v>#REF!</v>
      </c>
      <c r="M39" s="64">
        <f t="shared" si="10"/>
        <v>0.28000000002793968</v>
      </c>
      <c r="N39" s="115">
        <f t="shared" si="11"/>
        <v>99.999923602262456</v>
      </c>
      <c r="O39" s="25" t="s">
        <v>4</v>
      </c>
      <c r="P39" s="3">
        <v>73300.539999999994</v>
      </c>
      <c r="Q39" s="3"/>
      <c r="R39" s="3"/>
      <c r="S39" s="3"/>
    </row>
    <row r="40" spans="1:19" ht="15" customHeight="1" x14ac:dyDescent="0.2">
      <c r="A40" s="146">
        <v>320</v>
      </c>
      <c r="B40" s="118" t="s">
        <v>72</v>
      </c>
      <c r="C40" s="62">
        <v>556267</v>
      </c>
      <c r="D40" s="132">
        <v>-258099</v>
      </c>
      <c r="E40" s="62">
        <f t="shared" si="6"/>
        <v>298168</v>
      </c>
      <c r="F40" s="62">
        <v>290319</v>
      </c>
      <c r="G40" s="62">
        <v>14870.91</v>
      </c>
      <c r="H40" s="62">
        <f t="shared" si="7"/>
        <v>65026.820000000007</v>
      </c>
      <c r="I40" s="62">
        <v>28729.5</v>
      </c>
      <c r="J40" s="62">
        <f t="shared" si="8"/>
        <v>225292.18</v>
      </c>
      <c r="K40" s="62" t="e">
        <f t="shared" si="9"/>
        <v>#REF!</v>
      </c>
      <c r="L40" s="65" t="e">
        <f>+#REF!*100/#REF!</f>
        <v>#REF!</v>
      </c>
      <c r="M40" s="64">
        <f t="shared" si="10"/>
        <v>233141.18</v>
      </c>
      <c r="N40" s="115">
        <f t="shared" si="11"/>
        <v>22.398403135860899</v>
      </c>
      <c r="O40" s="3"/>
      <c r="P40" s="3">
        <f>27846.75+22309.16</f>
        <v>50155.91</v>
      </c>
      <c r="Q40" s="3"/>
      <c r="R40" s="3"/>
      <c r="S40" s="3"/>
    </row>
    <row r="41" spans="1:19" ht="13.5" customHeight="1" x14ac:dyDescent="0.2">
      <c r="A41" s="146">
        <v>330</v>
      </c>
      <c r="B41" s="118" t="s">
        <v>86</v>
      </c>
      <c r="C41" s="62"/>
      <c r="D41" s="62">
        <v>49895</v>
      </c>
      <c r="E41" s="62">
        <f t="shared" si="6"/>
        <v>49895</v>
      </c>
      <c r="F41" s="62">
        <v>49895</v>
      </c>
      <c r="G41" s="62">
        <v>0</v>
      </c>
      <c r="H41" s="62">
        <f t="shared" si="7"/>
        <v>22794.39</v>
      </c>
      <c r="I41" s="62">
        <v>22794.39</v>
      </c>
      <c r="J41" s="62">
        <f t="shared" si="8"/>
        <v>27100.61</v>
      </c>
      <c r="K41" s="62" t="e">
        <f t="shared" si="9"/>
        <v>#REF!</v>
      </c>
      <c r="L41" s="65" t="e">
        <f>+#REF!*100/#REF!</f>
        <v>#REF!</v>
      </c>
      <c r="M41" s="64">
        <f t="shared" si="10"/>
        <v>27100.61</v>
      </c>
      <c r="N41" s="115">
        <f t="shared" si="11"/>
        <v>45.684717907605972</v>
      </c>
      <c r="O41" s="3"/>
      <c r="P41" s="3">
        <v>22794.39</v>
      </c>
      <c r="Q41" s="3"/>
      <c r="R41" s="3"/>
      <c r="S41" s="3"/>
    </row>
    <row r="42" spans="1:19" ht="17.45" customHeight="1" x14ac:dyDescent="0.2">
      <c r="A42" s="146">
        <v>340</v>
      </c>
      <c r="B42" s="118" t="s">
        <v>47</v>
      </c>
      <c r="C42" s="62"/>
      <c r="D42" s="62">
        <v>26146</v>
      </c>
      <c r="E42" s="62">
        <f t="shared" si="6"/>
        <v>26146</v>
      </c>
      <c r="F42" s="62">
        <v>26146</v>
      </c>
      <c r="G42" s="62"/>
      <c r="H42" s="62">
        <f t="shared" si="7"/>
        <v>0</v>
      </c>
      <c r="I42" s="62">
        <v>0</v>
      </c>
      <c r="J42" s="62">
        <f t="shared" si="8"/>
        <v>26146</v>
      </c>
      <c r="K42" s="62" t="e">
        <f t="shared" si="9"/>
        <v>#REF!</v>
      </c>
      <c r="L42" s="65" t="e">
        <f>+#REF!*100/#REF!</f>
        <v>#REF!</v>
      </c>
      <c r="M42" s="64">
        <f t="shared" si="10"/>
        <v>26146</v>
      </c>
      <c r="N42" s="115">
        <f t="shared" si="11"/>
        <v>0</v>
      </c>
      <c r="O42" s="3"/>
      <c r="P42" s="61">
        <v>0</v>
      </c>
      <c r="Q42" s="3"/>
      <c r="R42" s="3"/>
      <c r="S42" s="3"/>
    </row>
    <row r="43" spans="1:19" ht="16.5" customHeight="1" x14ac:dyDescent="0.2">
      <c r="A43" s="146">
        <v>350</v>
      </c>
      <c r="B43" s="118" t="s">
        <v>73</v>
      </c>
      <c r="C43" s="62">
        <v>16200</v>
      </c>
      <c r="D43" s="62">
        <v>66703</v>
      </c>
      <c r="E43" s="62">
        <f t="shared" si="6"/>
        <v>82903</v>
      </c>
      <c r="F43" s="62">
        <v>78043</v>
      </c>
      <c r="G43" s="62">
        <v>16902.32</v>
      </c>
      <c r="H43" s="62">
        <f t="shared" si="7"/>
        <v>32326.94</v>
      </c>
      <c r="I43" s="62">
        <v>11558.11</v>
      </c>
      <c r="J43" s="62">
        <f t="shared" si="8"/>
        <v>45716.06</v>
      </c>
      <c r="K43" s="62" t="e">
        <f>+K44+#REF!</f>
        <v>#REF!</v>
      </c>
      <c r="L43" s="65" t="e">
        <f>+#REF!*100/#REF!</f>
        <v>#REF!</v>
      </c>
      <c r="M43" s="64">
        <f t="shared" si="10"/>
        <v>50576.06</v>
      </c>
      <c r="N43" s="115">
        <f t="shared" si="11"/>
        <v>41.421959688889459</v>
      </c>
      <c r="O43" s="3"/>
      <c r="P43" s="3">
        <f>5895.13+9529.49</f>
        <v>15424.619999999999</v>
      </c>
      <c r="Q43" s="3"/>
      <c r="R43" s="3"/>
      <c r="S43" s="3"/>
    </row>
    <row r="44" spans="1:19" ht="18" customHeight="1" x14ac:dyDescent="0.2">
      <c r="A44" s="146">
        <v>370</v>
      </c>
      <c r="B44" s="118" t="s">
        <v>74</v>
      </c>
      <c r="C44" s="62">
        <v>557183</v>
      </c>
      <c r="D44" s="132">
        <v>33063</v>
      </c>
      <c r="E44" s="62">
        <f t="shared" si="6"/>
        <v>590246</v>
      </c>
      <c r="F44" s="62">
        <v>477551</v>
      </c>
      <c r="G44" s="62">
        <v>67567.37</v>
      </c>
      <c r="H44" s="62">
        <f t="shared" si="7"/>
        <v>150231.66</v>
      </c>
      <c r="I44" s="62">
        <v>74378.92</v>
      </c>
      <c r="J44" s="62">
        <f t="shared" si="8"/>
        <v>327319.33999999997</v>
      </c>
      <c r="K44" s="62" t="e">
        <f>+K45+#REF!</f>
        <v>#REF!</v>
      </c>
      <c r="L44" s="65" t="e">
        <f>+#REF!*100/#REF!</f>
        <v>#REF!</v>
      </c>
      <c r="M44" s="64">
        <f t="shared" si="10"/>
        <v>440014.33999999997</v>
      </c>
      <c r="N44" s="115">
        <f t="shared" si="11"/>
        <v>31.4587677546482</v>
      </c>
      <c r="O44" s="3"/>
      <c r="P44" s="3">
        <f>10143.6+72520.69</f>
        <v>82664.290000000008</v>
      </c>
      <c r="Q44" s="3"/>
      <c r="R44" s="3"/>
      <c r="S44" s="3"/>
    </row>
    <row r="45" spans="1:19" ht="18" customHeight="1" x14ac:dyDescent="0.2">
      <c r="A45" s="146">
        <v>380</v>
      </c>
      <c r="B45" s="118" t="s">
        <v>75</v>
      </c>
      <c r="C45" s="62">
        <v>507737</v>
      </c>
      <c r="D45" s="132">
        <v>-184801</v>
      </c>
      <c r="E45" s="62">
        <f t="shared" si="6"/>
        <v>322936</v>
      </c>
      <c r="F45" s="62">
        <v>289609</v>
      </c>
      <c r="G45" s="62">
        <v>29907.200000000001</v>
      </c>
      <c r="H45" s="62">
        <f t="shared" si="7"/>
        <v>62572.740000000005</v>
      </c>
      <c r="I45" s="62">
        <v>24320.09</v>
      </c>
      <c r="J45" s="62">
        <f t="shared" si="8"/>
        <v>227036.26</v>
      </c>
      <c r="K45" s="62" t="e">
        <f>+#REF!+#REF!</f>
        <v>#REF!</v>
      </c>
      <c r="L45" s="65" t="e">
        <f>+#REF!*100/#REF!</f>
        <v>#REF!</v>
      </c>
      <c r="M45" s="64">
        <f t="shared" si="10"/>
        <v>260363.26</v>
      </c>
      <c r="N45" s="115">
        <f t="shared" si="11"/>
        <v>21.605937660777119</v>
      </c>
      <c r="O45" s="3"/>
      <c r="P45" s="3">
        <f>10728.57+21936.97</f>
        <v>32665.54</v>
      </c>
      <c r="Q45" s="3"/>
      <c r="R45" s="3"/>
      <c r="S45" s="3"/>
    </row>
    <row r="46" spans="1:19" ht="18" customHeight="1" x14ac:dyDescent="0.2">
      <c r="A46" s="146">
        <v>390</v>
      </c>
      <c r="B46" s="118" t="s">
        <v>101</v>
      </c>
      <c r="C46" s="62"/>
      <c r="D46" s="62">
        <v>178505</v>
      </c>
      <c r="E46" s="62">
        <f t="shared" si="6"/>
        <v>178505</v>
      </c>
      <c r="F46" s="62">
        <v>178505</v>
      </c>
      <c r="G46" s="62">
        <v>10958.08</v>
      </c>
      <c r="H46" s="62">
        <f t="shared" si="7"/>
        <v>172734.13999999998</v>
      </c>
      <c r="I46" s="62">
        <v>146491.63</v>
      </c>
      <c r="J46" s="62">
        <f t="shared" si="8"/>
        <v>5770.8600000000151</v>
      </c>
      <c r="K46" s="114" t="e">
        <f>+K48+#REF!</f>
        <v>#REF!</v>
      </c>
      <c r="L46" s="136" t="e">
        <f>+#REF!*100/#REF!</f>
        <v>#REF!</v>
      </c>
      <c r="M46" s="64">
        <f t="shared" si="10"/>
        <v>5770.8600000000151</v>
      </c>
      <c r="N46" s="115">
        <f t="shared" si="11"/>
        <v>96.767115767065334</v>
      </c>
      <c r="O46" s="3"/>
      <c r="P46" s="3">
        <f>138587.96-37911+61099.1</f>
        <v>161776.06</v>
      </c>
      <c r="Q46" s="3"/>
      <c r="R46" s="3"/>
      <c r="S46" s="3"/>
    </row>
    <row r="47" spans="1:19" ht="8.4499999999999993" customHeight="1" x14ac:dyDescent="0.3">
      <c r="A47" s="138"/>
      <c r="B47" s="120"/>
      <c r="C47" s="121"/>
      <c r="D47" s="121"/>
      <c r="E47" s="121"/>
      <c r="F47" s="121"/>
      <c r="G47" s="121"/>
      <c r="H47" s="121"/>
      <c r="I47" s="121"/>
      <c r="J47" s="122"/>
      <c r="K47" s="122"/>
      <c r="L47" s="139"/>
      <c r="M47" s="124"/>
      <c r="N47" s="125"/>
      <c r="O47" s="3"/>
      <c r="P47" s="3"/>
      <c r="Q47" s="3"/>
      <c r="R47" s="3"/>
      <c r="S47" s="3"/>
    </row>
    <row r="48" spans="1:19" ht="18" customHeight="1" x14ac:dyDescent="0.2">
      <c r="A48" s="168">
        <v>5</v>
      </c>
      <c r="B48" s="149" t="s">
        <v>80</v>
      </c>
      <c r="C48" s="108">
        <f>C49</f>
        <v>4413264</v>
      </c>
      <c r="D48" s="108">
        <f>SUM(D49:D51)</f>
        <v>1476721</v>
      </c>
      <c r="E48" s="108">
        <f t="shared" ref="E48:F48" si="12">SUM(E49:E51)</f>
        <v>5889985</v>
      </c>
      <c r="F48" s="108">
        <f t="shared" si="12"/>
        <v>5889985</v>
      </c>
      <c r="G48" s="108">
        <f t="shared" ref="G48:I48" si="13">SUM(G49)</f>
        <v>0</v>
      </c>
      <c r="H48" s="108">
        <f t="shared" si="13"/>
        <v>0</v>
      </c>
      <c r="I48" s="108">
        <f t="shared" si="13"/>
        <v>0</v>
      </c>
      <c r="J48" s="108">
        <f>F48-H48</f>
        <v>5889985</v>
      </c>
      <c r="K48" s="108" t="e">
        <f>+#REF!+K49</f>
        <v>#REF!</v>
      </c>
      <c r="L48" s="109" t="e">
        <f>+#REF!*100/#REF!</f>
        <v>#REF!</v>
      </c>
      <c r="M48" s="110">
        <f t="shared" ref="M48:M55" si="14">E48-H48</f>
        <v>5889985</v>
      </c>
      <c r="N48" s="111">
        <f>H48/F48*100</f>
        <v>0</v>
      </c>
      <c r="O48" s="3"/>
      <c r="P48" s="3">
        <v>0</v>
      </c>
      <c r="Q48" s="3"/>
      <c r="R48" s="3"/>
      <c r="S48" s="3"/>
    </row>
    <row r="49" spans="1:19" ht="18" customHeight="1" x14ac:dyDescent="0.2">
      <c r="A49" s="134">
        <v>510</v>
      </c>
      <c r="B49" s="118" t="s">
        <v>81</v>
      </c>
      <c r="C49" s="62">
        <v>4413264</v>
      </c>
      <c r="D49" s="62">
        <v>715836</v>
      </c>
      <c r="E49" s="62">
        <f>SUM(C49:D49)</f>
        <v>5129100</v>
      </c>
      <c r="F49" s="62">
        <v>5129100</v>
      </c>
      <c r="G49" s="62">
        <v>0</v>
      </c>
      <c r="H49" s="62">
        <f>P49+G49</f>
        <v>0</v>
      </c>
      <c r="I49" s="62">
        <v>0</v>
      </c>
      <c r="J49" s="62">
        <f>F49-H49</f>
        <v>5129100</v>
      </c>
      <c r="K49" s="114" t="e">
        <f>+#REF!+K52</f>
        <v>#REF!</v>
      </c>
      <c r="L49" s="136" t="e">
        <f>+#REF!*100/#REF!</f>
        <v>#REF!</v>
      </c>
      <c r="M49" s="64">
        <f t="shared" si="14"/>
        <v>5129100</v>
      </c>
      <c r="N49" s="115">
        <f>H49/F49*100</f>
        <v>0</v>
      </c>
      <c r="O49" s="3"/>
      <c r="P49" s="3">
        <v>0</v>
      </c>
      <c r="Q49" s="3"/>
      <c r="R49" s="3"/>
      <c r="S49" s="3"/>
    </row>
    <row r="50" spans="1:19" ht="18" customHeight="1" x14ac:dyDescent="0.2">
      <c r="A50" s="134">
        <v>560</v>
      </c>
      <c r="B50" s="118" t="s">
        <v>111</v>
      </c>
      <c r="C50" s="62"/>
      <c r="D50" s="62">
        <v>100000</v>
      </c>
      <c r="E50" s="62">
        <f>SUM(C50:D50)</f>
        <v>100000</v>
      </c>
      <c r="F50" s="62">
        <v>100000</v>
      </c>
      <c r="G50" s="62"/>
      <c r="H50" s="62">
        <f>P50+G50</f>
        <v>0</v>
      </c>
      <c r="I50" s="62"/>
      <c r="J50" s="62">
        <f>F50-H50</f>
        <v>100000</v>
      </c>
      <c r="K50" s="114" t="e">
        <f>+#REF!+K53</f>
        <v>#REF!</v>
      </c>
      <c r="L50" s="136" t="e">
        <f>+#REF!*100/#REF!</f>
        <v>#REF!</v>
      </c>
      <c r="M50" s="64">
        <f t="shared" si="14"/>
        <v>100000</v>
      </c>
      <c r="N50" s="115">
        <f>H50/F50*100</f>
        <v>0</v>
      </c>
      <c r="O50" s="3"/>
      <c r="P50" s="3"/>
      <c r="Q50" s="3"/>
      <c r="R50" s="3"/>
      <c r="S50" s="3"/>
    </row>
    <row r="51" spans="1:19" ht="18.75" customHeight="1" x14ac:dyDescent="0.2">
      <c r="A51" s="134">
        <v>590</v>
      </c>
      <c r="B51" s="118" t="s">
        <v>114</v>
      </c>
      <c r="C51" s="114"/>
      <c r="D51" s="62">
        <v>660885</v>
      </c>
      <c r="E51" s="62">
        <f>SUM(C51:D51)</f>
        <v>660885</v>
      </c>
      <c r="F51" s="62">
        <v>660885</v>
      </c>
      <c r="G51" s="62"/>
      <c r="H51" s="62"/>
      <c r="I51" s="62"/>
      <c r="J51" s="62">
        <f>F51-H51</f>
        <v>660885</v>
      </c>
      <c r="K51" s="114" t="e">
        <f>+#REF!+K54</f>
        <v>#REF!</v>
      </c>
      <c r="L51" s="136" t="e">
        <f>+#REF!*100/#REF!</f>
        <v>#REF!</v>
      </c>
      <c r="M51" s="158">
        <f t="shared" si="14"/>
        <v>660885</v>
      </c>
      <c r="N51" s="159" t="s">
        <v>4</v>
      </c>
      <c r="O51" s="3"/>
      <c r="P51" s="3"/>
      <c r="Q51" s="3"/>
      <c r="R51" s="3"/>
      <c r="S51" s="3"/>
    </row>
    <row r="52" spans="1:19" ht="18" customHeight="1" x14ac:dyDescent="0.2">
      <c r="A52" s="163" t="s">
        <v>76</v>
      </c>
      <c r="B52" s="166" t="s">
        <v>116</v>
      </c>
      <c r="C52" s="108">
        <f>SUM(C54:C55)</f>
        <v>133129</v>
      </c>
      <c r="D52" s="108">
        <f>SUM(D53:D55)</f>
        <v>-50569</v>
      </c>
      <c r="E52" s="108">
        <f>SUM(E53:E55)</f>
        <v>1082558</v>
      </c>
      <c r="F52" s="108">
        <f>SUM(F53:F55)</f>
        <v>1094934</v>
      </c>
      <c r="G52" s="108">
        <f>SUM(G54)</f>
        <v>0</v>
      </c>
      <c r="H52" s="108">
        <f>SUM(H54)</f>
        <v>0</v>
      </c>
      <c r="I52" s="108">
        <f>SUM(I54)</f>
        <v>0</v>
      </c>
      <c r="J52" s="108">
        <f>F52-H52</f>
        <v>1094934</v>
      </c>
      <c r="K52" s="108">
        <f>+K53+K55</f>
        <v>0</v>
      </c>
      <c r="L52" s="109" t="e">
        <f>+#REF!*100/#REF!</f>
        <v>#REF!</v>
      </c>
      <c r="M52" s="110">
        <f t="shared" si="14"/>
        <v>1082558</v>
      </c>
      <c r="N52" s="111">
        <f>H52/F52*100</f>
        <v>0</v>
      </c>
      <c r="O52" s="3"/>
      <c r="P52" s="3">
        <v>0</v>
      </c>
      <c r="Q52" s="3"/>
      <c r="R52" s="3"/>
      <c r="S52" s="3"/>
    </row>
    <row r="53" spans="1:19" ht="18" customHeight="1" x14ac:dyDescent="0.2">
      <c r="A53" s="133" t="s">
        <v>77</v>
      </c>
      <c r="B53" s="118" t="s">
        <v>50</v>
      </c>
      <c r="C53" s="62" t="s">
        <v>4</v>
      </c>
      <c r="D53" s="132" t="s">
        <v>4</v>
      </c>
      <c r="E53" s="62">
        <f>SUM(C53:D53)</f>
        <v>0</v>
      </c>
      <c r="F53" s="62" t="s">
        <v>4</v>
      </c>
      <c r="G53" s="62"/>
      <c r="H53" s="62"/>
      <c r="I53" s="62"/>
      <c r="J53" s="62" t="s">
        <v>4</v>
      </c>
      <c r="K53" s="62">
        <f>+K54+K57</f>
        <v>0</v>
      </c>
      <c r="L53" s="65" t="e">
        <f>+#REF!*100/#REF!</f>
        <v>#REF!</v>
      </c>
      <c r="M53" s="64">
        <f t="shared" si="14"/>
        <v>0</v>
      </c>
      <c r="N53" s="115" t="s">
        <v>4</v>
      </c>
      <c r="O53" s="3"/>
      <c r="P53" s="3"/>
      <c r="Q53" s="3"/>
      <c r="R53" s="3"/>
      <c r="S53" s="3"/>
    </row>
    <row r="54" spans="1:19" ht="18" customHeight="1" x14ac:dyDescent="0.2">
      <c r="A54" s="134">
        <v>620</v>
      </c>
      <c r="B54" s="118" t="s">
        <v>85</v>
      </c>
      <c r="C54" s="62">
        <v>58129</v>
      </c>
      <c r="D54" s="62">
        <v>-38756</v>
      </c>
      <c r="E54" s="62">
        <f>SUM(C54:D54)</f>
        <v>19373</v>
      </c>
      <c r="F54" s="62">
        <v>13562</v>
      </c>
      <c r="G54" s="62">
        <v>0</v>
      </c>
      <c r="H54" s="62">
        <f>P54+G54</f>
        <v>0</v>
      </c>
      <c r="I54" s="62" t="s">
        <v>4</v>
      </c>
      <c r="J54" s="62">
        <f>F54-H54</f>
        <v>13562</v>
      </c>
      <c r="K54" s="62">
        <f>+K55+K58</f>
        <v>0</v>
      </c>
      <c r="L54" s="65" t="e">
        <f>+#REF!*100/#REF!</f>
        <v>#REF!</v>
      </c>
      <c r="M54" s="64">
        <f t="shared" si="14"/>
        <v>19373</v>
      </c>
      <c r="N54" s="115">
        <f>H54/F54*100</f>
        <v>0</v>
      </c>
      <c r="O54" s="3"/>
      <c r="P54" s="3">
        <v>0</v>
      </c>
      <c r="Q54" s="3"/>
      <c r="R54" s="3"/>
      <c r="S54" s="3"/>
    </row>
    <row r="55" spans="1:19" ht="18" customHeight="1" x14ac:dyDescent="0.2">
      <c r="A55" s="134">
        <v>630</v>
      </c>
      <c r="B55" s="118" t="s">
        <v>102</v>
      </c>
      <c r="C55" s="62">
        <v>75000</v>
      </c>
      <c r="D55" s="62">
        <v>-11813</v>
      </c>
      <c r="E55" s="62">
        <v>1063185</v>
      </c>
      <c r="F55" s="62">
        <f>40687+1040685</f>
        <v>1081372</v>
      </c>
      <c r="G55" s="62"/>
      <c r="H55" s="62"/>
      <c r="I55" s="62"/>
      <c r="J55" s="62">
        <f>F55-H55</f>
        <v>1081372</v>
      </c>
      <c r="K55" s="62">
        <f>+K57+K59</f>
        <v>0</v>
      </c>
      <c r="L55" s="65" t="e">
        <f>+#REF!*100/#REF!</f>
        <v>#REF!</v>
      </c>
      <c r="M55" s="64">
        <f t="shared" si="14"/>
        <v>1063185</v>
      </c>
      <c r="N55" s="115" t="s">
        <v>4</v>
      </c>
      <c r="O55" s="3"/>
      <c r="P55" s="3"/>
      <c r="Q55" s="3"/>
      <c r="R55" s="3"/>
      <c r="S55" s="3"/>
    </row>
    <row r="56" spans="1:19" ht="9.6" customHeight="1" x14ac:dyDescent="0.3">
      <c r="A56" s="138"/>
      <c r="B56" s="120"/>
      <c r="C56" s="122"/>
      <c r="D56" s="122"/>
      <c r="E56" s="122"/>
      <c r="F56" s="122"/>
      <c r="G56" s="122"/>
      <c r="H56" s="122"/>
      <c r="I56" s="122"/>
      <c r="J56" s="122"/>
      <c r="K56" s="122"/>
      <c r="L56" s="139"/>
      <c r="M56" s="124"/>
      <c r="N56" s="125"/>
      <c r="O56" s="3"/>
      <c r="P56" s="3"/>
      <c r="Q56" s="3"/>
      <c r="R56" s="3"/>
      <c r="S56" s="3"/>
    </row>
    <row r="57" spans="1:19" ht="19.149999999999999" customHeight="1" x14ac:dyDescent="0.3">
      <c r="A57" s="147" t="s">
        <v>4</v>
      </c>
      <c r="B57" s="148" t="s">
        <v>82</v>
      </c>
      <c r="C57" s="149">
        <f t="shared" ref="C57:I57" si="15">+C52+C48+C37+C26+C16+C10</f>
        <v>8710534</v>
      </c>
      <c r="D57" s="149">
        <f t="shared" si="15"/>
        <v>397998</v>
      </c>
      <c r="E57" s="149">
        <f t="shared" si="15"/>
        <v>10108530</v>
      </c>
      <c r="F57" s="149">
        <f t="shared" si="15"/>
        <v>9907453</v>
      </c>
      <c r="G57" s="149">
        <f t="shared" si="15"/>
        <v>568142.47</v>
      </c>
      <c r="H57" s="149">
        <f t="shared" si="15"/>
        <v>1075610.1700000002</v>
      </c>
      <c r="I57" s="149">
        <f t="shared" si="15"/>
        <v>421657.4599999999</v>
      </c>
      <c r="J57" s="149">
        <f>F57-H57</f>
        <v>8831842.8300000001</v>
      </c>
      <c r="K57" s="149">
        <f>+K58+K60</f>
        <v>0</v>
      </c>
      <c r="L57" s="150" t="e">
        <f>+#REF!*100/#REF!</f>
        <v>#REF!</v>
      </c>
      <c r="M57" s="151">
        <f>E57-H57</f>
        <v>9032919.8300000001</v>
      </c>
      <c r="N57" s="152">
        <f>H57/F57*100</f>
        <v>10.856576054410755</v>
      </c>
      <c r="O57" s="3"/>
      <c r="P57" s="27">
        <f>216712.05-37911</f>
        <v>178801.05</v>
      </c>
      <c r="Q57" s="3"/>
      <c r="R57" s="3"/>
      <c r="S57" s="3"/>
    </row>
    <row r="58" spans="1:19" x14ac:dyDescent="0.25">
      <c r="A58" s="153"/>
      <c r="B58" s="154"/>
      <c r="C58" s="47"/>
      <c r="D58" s="47"/>
      <c r="E58" s="47"/>
      <c r="F58" s="47"/>
      <c r="G58" s="47"/>
      <c r="H58" s="47"/>
      <c r="I58" s="47"/>
      <c r="J58" s="47"/>
      <c r="K58" s="155"/>
      <c r="L58" s="156"/>
      <c r="M58" s="157"/>
      <c r="N58" s="5"/>
      <c r="O58" s="3"/>
      <c r="P58" s="3"/>
      <c r="Q58" s="3"/>
      <c r="R58" s="3"/>
      <c r="S58" s="3"/>
    </row>
    <row r="59" spans="1:19" x14ac:dyDescent="0.25">
      <c r="A59" s="49"/>
      <c r="B59" s="12"/>
      <c r="F59" s="1" t="s">
        <v>4</v>
      </c>
      <c r="O59" s="3"/>
      <c r="P59" s="27"/>
      <c r="Q59" s="3"/>
      <c r="R59" s="3"/>
      <c r="S59" s="3"/>
    </row>
    <row r="60" spans="1:19" x14ac:dyDescent="0.25">
      <c r="A60" s="49"/>
      <c r="B60" s="12"/>
      <c r="I60" t="s">
        <v>4</v>
      </c>
      <c r="O60" s="3"/>
      <c r="P60" s="3"/>
      <c r="Q60" s="3"/>
      <c r="R60" s="3"/>
      <c r="S60" s="3"/>
    </row>
    <row r="61" spans="1:19" x14ac:dyDescent="0.25">
      <c r="A61" s="3"/>
      <c r="B61" s="40">
        <v>0</v>
      </c>
      <c r="C61" s="35" t="s">
        <v>4</v>
      </c>
    </row>
    <row r="62" spans="1:19" x14ac:dyDescent="0.25">
      <c r="A62" s="3"/>
      <c r="B62" s="43"/>
      <c r="C62" s="36"/>
      <c r="D62" s="36"/>
      <c r="E62" s="36"/>
    </row>
    <row r="63" spans="1:19" x14ac:dyDescent="0.25">
      <c r="B63" s="39"/>
      <c r="C63" s="42"/>
    </row>
    <row r="64" spans="1:19" x14ac:dyDescent="0.25">
      <c r="B64" s="41"/>
      <c r="C64" s="38"/>
      <c r="D64" s="38"/>
      <c r="E64" s="38"/>
    </row>
    <row r="65" spans="1:5" x14ac:dyDescent="0.25">
      <c r="B65" s="39"/>
      <c r="C65" s="40"/>
    </row>
    <row r="66" spans="1:5" x14ac:dyDescent="0.25">
      <c r="B66" s="41"/>
      <c r="C66" s="41"/>
      <c r="D66" s="41"/>
      <c r="E66" s="41"/>
    </row>
    <row r="67" spans="1:5" x14ac:dyDescent="0.25">
      <c r="B67" s="39"/>
      <c r="C67" s="37"/>
    </row>
    <row r="68" spans="1:5" x14ac:dyDescent="0.25">
      <c r="B68" s="41"/>
      <c r="C68" s="38"/>
      <c r="D68" s="38"/>
      <c r="E68" s="38"/>
    </row>
    <row r="69" spans="1:5" x14ac:dyDescent="0.25">
      <c r="B69" s="39"/>
      <c r="C69" s="40"/>
    </row>
    <row r="70" spans="1:5" x14ac:dyDescent="0.25">
      <c r="B70" s="41"/>
      <c r="C70" s="41"/>
      <c r="D70" s="41"/>
      <c r="E70" s="41"/>
    </row>
    <row r="71" spans="1:5" x14ac:dyDescent="0.25">
      <c r="B71" s="39"/>
      <c r="C71" s="37"/>
    </row>
    <row r="72" spans="1:5" x14ac:dyDescent="0.25">
      <c r="B72" s="41"/>
      <c r="C72" s="38"/>
      <c r="D72" s="38"/>
      <c r="E72" s="38"/>
    </row>
    <row r="73" spans="1:5" x14ac:dyDescent="0.25">
      <c r="B73" s="39"/>
      <c r="C73" s="40"/>
    </row>
    <row r="74" spans="1:5" x14ac:dyDescent="0.25">
      <c r="B74" s="41"/>
      <c r="C74" s="41"/>
      <c r="D74" s="41"/>
      <c r="E74" s="41"/>
    </row>
    <row r="75" spans="1:5" x14ac:dyDescent="0.25">
      <c r="B75" s="39"/>
      <c r="C75" s="40"/>
    </row>
    <row r="76" spans="1:5" x14ac:dyDescent="0.25">
      <c r="B76" s="41"/>
      <c r="C76" s="41"/>
      <c r="D76" s="39"/>
      <c r="E76" s="41"/>
    </row>
    <row r="77" spans="1:5" x14ac:dyDescent="0.25">
      <c r="B77" s="39"/>
      <c r="C77" s="40"/>
    </row>
    <row r="78" spans="1:5" x14ac:dyDescent="0.25">
      <c r="B78" s="41"/>
      <c r="C78" s="41"/>
      <c r="D78" s="39"/>
      <c r="E78" s="41"/>
    </row>
    <row r="79" spans="1:5" x14ac:dyDescent="0.25">
      <c r="B79" s="39"/>
      <c r="C79" s="40"/>
    </row>
    <row r="80" spans="1:5" x14ac:dyDescent="0.25">
      <c r="A80" s="184"/>
      <c r="B80" s="12"/>
    </row>
    <row r="81" spans="1:11" x14ac:dyDescent="0.25">
      <c r="A81" s="184"/>
      <c r="B81" s="12"/>
    </row>
    <row r="82" spans="1:11" x14ac:dyDescent="0.25">
      <c r="A82" s="10"/>
      <c r="B82" s="12"/>
    </row>
    <row r="83" spans="1:11" x14ac:dyDescent="0.25">
      <c r="A83" s="10"/>
      <c r="B83" s="12"/>
    </row>
    <row r="84" spans="1:11" x14ac:dyDescent="0.25">
      <c r="A84" s="13"/>
      <c r="B84" s="12"/>
    </row>
    <row r="85" spans="1:11" x14ac:dyDescent="0.25">
      <c r="A85" s="13"/>
      <c r="B85" s="12"/>
    </row>
    <row r="86" spans="1:11" x14ac:dyDescent="0.25">
      <c r="A86" s="13"/>
      <c r="B86" s="12"/>
    </row>
    <row r="87" spans="1:11" x14ac:dyDescent="0.25">
      <c r="A87" s="13"/>
      <c r="B87" s="12"/>
    </row>
    <row r="88" spans="1:11" ht="14.25" thickBot="1" x14ac:dyDescent="0.3">
      <c r="A88" s="10"/>
      <c r="B88" s="12"/>
    </row>
    <row r="89" spans="1:11" ht="14.25" thickTop="1" x14ac:dyDescent="0.25">
      <c r="A89" s="10"/>
      <c r="B89" s="44"/>
      <c r="C89" s="14"/>
      <c r="D89" s="9"/>
      <c r="E89" s="9"/>
      <c r="F89" s="9"/>
      <c r="G89" s="9"/>
      <c r="H89" s="9"/>
      <c r="I89" s="9"/>
      <c r="J89" s="9"/>
      <c r="K89" s="11"/>
    </row>
    <row r="90" spans="1:11" x14ac:dyDescent="0.25">
      <c r="A90" s="4"/>
      <c r="B90" s="2"/>
      <c r="C90" s="4"/>
      <c r="D90" s="4"/>
      <c r="E90" s="4"/>
      <c r="F90" s="4"/>
      <c r="G90" s="4"/>
      <c r="H90" s="4"/>
      <c r="I90" s="4"/>
      <c r="J90" s="4"/>
      <c r="K90" s="15"/>
    </row>
    <row r="91" spans="1:11" x14ac:dyDescent="0.25">
      <c r="A91" s="6"/>
      <c r="B91" s="16"/>
      <c r="C91" s="4"/>
      <c r="D91" s="4"/>
      <c r="E91" s="4"/>
      <c r="F91" s="4"/>
      <c r="G91" s="6"/>
      <c r="H91" s="6"/>
      <c r="I91" s="6"/>
      <c r="J91" s="6"/>
      <c r="K91" s="15"/>
    </row>
    <row r="92" spans="1:11" x14ac:dyDescent="0.25">
      <c r="A92" s="6"/>
      <c r="B92" s="16"/>
      <c r="C92" s="4"/>
      <c r="D92" s="4"/>
      <c r="E92" s="4"/>
      <c r="F92" s="4"/>
      <c r="G92" s="6"/>
      <c r="H92" s="6"/>
      <c r="I92" s="6"/>
      <c r="J92" s="6"/>
      <c r="K92" s="15"/>
    </row>
    <row r="93" spans="1:11" x14ac:dyDescent="0.25">
      <c r="A93" s="6"/>
      <c r="B93" s="16"/>
      <c r="C93" s="4"/>
      <c r="D93" s="4"/>
      <c r="E93" s="4"/>
      <c r="F93" s="4"/>
      <c r="G93" s="6"/>
      <c r="H93" s="6"/>
      <c r="I93" s="6"/>
      <c r="J93" s="6"/>
      <c r="K93" s="15"/>
    </row>
    <row r="94" spans="1:11" x14ac:dyDescent="0.25">
      <c r="A94" s="6"/>
      <c r="B94" s="16"/>
      <c r="C94" s="4"/>
      <c r="D94" s="4"/>
      <c r="E94" s="4"/>
      <c r="F94" s="4"/>
      <c r="G94" s="6"/>
      <c r="H94" s="6"/>
      <c r="I94" s="6"/>
      <c r="J94" s="6"/>
      <c r="K94" s="15"/>
    </row>
    <row r="95" spans="1:11" x14ac:dyDescent="0.25">
      <c r="A95" s="6"/>
      <c r="B95" s="16"/>
      <c r="C95" s="4"/>
      <c r="D95" s="4"/>
      <c r="E95" s="4"/>
      <c r="F95" s="4"/>
      <c r="G95" s="6"/>
      <c r="H95" s="6"/>
      <c r="I95" s="6"/>
      <c r="J95" s="6"/>
      <c r="K95" s="15"/>
    </row>
    <row r="96" spans="1:11" x14ac:dyDescent="0.25">
      <c r="A96" s="6"/>
      <c r="B96" s="16"/>
      <c r="C96" s="4"/>
      <c r="D96" s="4"/>
      <c r="E96" s="4"/>
      <c r="F96" s="4"/>
      <c r="G96" s="6"/>
      <c r="H96" s="6"/>
      <c r="I96" s="6"/>
      <c r="J96" s="6"/>
      <c r="K96" s="15"/>
    </row>
    <row r="97" spans="1:14" x14ac:dyDescent="0.25">
      <c r="A97" s="6"/>
      <c r="B97" s="16"/>
      <c r="C97" s="4"/>
      <c r="D97" s="4"/>
      <c r="E97" s="4"/>
      <c r="F97" s="4"/>
      <c r="G97" s="6"/>
      <c r="H97" s="6"/>
      <c r="I97" s="6"/>
      <c r="J97" s="6"/>
      <c r="K97" s="15"/>
    </row>
    <row r="98" spans="1:14" x14ac:dyDescent="0.25">
      <c r="A98" s="6"/>
      <c r="B98" s="16"/>
      <c r="C98" s="4"/>
      <c r="D98" s="4"/>
      <c r="E98" s="4"/>
      <c r="F98" s="4"/>
      <c r="G98" s="6"/>
      <c r="H98" s="6"/>
      <c r="I98" s="6"/>
      <c r="J98" s="6"/>
      <c r="K98" s="15"/>
    </row>
    <row r="99" spans="1:14" x14ac:dyDescent="0.25">
      <c r="A99" s="6"/>
      <c r="B99" s="16"/>
      <c r="C99" s="4"/>
      <c r="D99" s="4"/>
      <c r="E99" s="4"/>
      <c r="F99" s="4"/>
      <c r="G99" s="6"/>
      <c r="H99" s="6"/>
      <c r="I99" s="6"/>
      <c r="J99" s="6"/>
      <c r="K99" s="15"/>
    </row>
    <row r="100" spans="1:14" x14ac:dyDescent="0.25">
      <c r="A100" s="6"/>
      <c r="B100" s="16"/>
      <c r="C100" s="4"/>
      <c r="D100" s="4"/>
      <c r="E100" s="4"/>
      <c r="F100" s="4"/>
      <c r="G100" s="6"/>
      <c r="H100" s="6"/>
      <c r="I100" s="6"/>
      <c r="J100" s="6"/>
      <c r="K100" s="15"/>
    </row>
    <row r="101" spans="1:14" x14ac:dyDescent="0.25">
      <c r="A101" s="6"/>
      <c r="B101" s="16"/>
      <c r="C101" s="4"/>
      <c r="D101" s="4"/>
      <c r="E101" s="4"/>
      <c r="F101" s="4"/>
      <c r="G101" s="6"/>
      <c r="H101" s="6"/>
      <c r="I101" s="6"/>
      <c r="J101" s="6"/>
      <c r="K101" s="15"/>
    </row>
    <row r="102" spans="1:14" x14ac:dyDescent="0.25">
      <c r="A102" s="6"/>
      <c r="B102" s="16"/>
      <c r="C102" s="4"/>
      <c r="D102" s="4"/>
      <c r="E102" s="4"/>
      <c r="F102" s="4"/>
      <c r="G102" s="6"/>
      <c r="H102" s="6"/>
      <c r="I102" s="6"/>
      <c r="J102" s="6"/>
      <c r="K102" s="15"/>
    </row>
    <row r="103" spans="1:14" x14ac:dyDescent="0.25">
      <c r="A103" s="6"/>
      <c r="B103" s="16"/>
      <c r="C103" s="4"/>
      <c r="D103" s="4"/>
      <c r="E103" s="4"/>
      <c r="F103" s="4"/>
      <c r="G103" s="6"/>
      <c r="H103" s="6"/>
      <c r="I103" s="6"/>
      <c r="J103" s="6"/>
      <c r="K103" s="15"/>
    </row>
    <row r="104" spans="1:14" x14ac:dyDescent="0.25">
      <c r="A104" s="6"/>
      <c r="B104" s="16"/>
      <c r="C104" s="4"/>
      <c r="D104" s="4"/>
      <c r="E104" s="4"/>
      <c r="F104" s="4"/>
      <c r="G104" s="6"/>
      <c r="H104" s="6"/>
      <c r="I104" s="6"/>
      <c r="J104" s="6"/>
      <c r="K104" s="15"/>
    </row>
    <row r="105" spans="1:14" x14ac:dyDescent="0.25">
      <c r="A105" s="6"/>
      <c r="B105" s="16"/>
      <c r="C105" s="4"/>
      <c r="D105" s="4"/>
      <c r="E105" s="4"/>
      <c r="F105" s="4"/>
      <c r="G105" s="6"/>
      <c r="H105" s="6"/>
      <c r="I105" s="6"/>
      <c r="J105" s="6"/>
      <c r="K105" s="15"/>
    </row>
    <row r="106" spans="1:14" x14ac:dyDescent="0.25">
      <c r="A106" s="6"/>
      <c r="B106" s="16"/>
      <c r="C106" s="4"/>
      <c r="D106" s="4"/>
      <c r="E106" s="4"/>
      <c r="F106" s="4"/>
      <c r="G106" s="6"/>
      <c r="H106" s="6"/>
      <c r="I106" s="6"/>
      <c r="J106" s="6"/>
      <c r="K106" s="15"/>
    </row>
    <row r="107" spans="1:14" x14ac:dyDescent="0.25">
      <c r="A107" s="6"/>
      <c r="B107" s="16"/>
      <c r="C107" s="4"/>
      <c r="D107" s="4"/>
      <c r="E107" s="4"/>
      <c r="F107" s="4"/>
      <c r="G107" s="6"/>
      <c r="H107" s="6"/>
      <c r="I107" s="6"/>
      <c r="J107" s="6"/>
      <c r="K107" s="15"/>
    </row>
    <row r="108" spans="1:14" x14ac:dyDescent="0.25">
      <c r="A108" s="6"/>
      <c r="B108" s="16"/>
      <c r="C108" s="4"/>
      <c r="D108" s="4"/>
      <c r="E108" s="4"/>
      <c r="F108" s="4"/>
      <c r="G108" s="6"/>
      <c r="H108" s="6"/>
      <c r="I108" s="6"/>
      <c r="J108" s="6"/>
      <c r="K108" s="15"/>
    </row>
    <row r="109" spans="1:14" x14ac:dyDescent="0.25">
      <c r="A109" s="6"/>
      <c r="B109" s="16"/>
      <c r="C109" s="4"/>
      <c r="D109" s="4"/>
      <c r="E109" s="4"/>
      <c r="F109" s="4"/>
      <c r="G109" s="6"/>
      <c r="H109" s="6"/>
      <c r="I109" s="6"/>
      <c r="J109" s="6"/>
      <c r="K109" s="15"/>
    </row>
    <row r="110" spans="1:14" x14ac:dyDescent="0.25">
      <c r="A110" s="6"/>
      <c r="B110" s="16"/>
      <c r="C110" s="6"/>
      <c r="D110" s="6"/>
      <c r="E110" s="6"/>
      <c r="F110" s="6"/>
      <c r="G110" s="6"/>
      <c r="H110" s="6"/>
      <c r="I110" s="6"/>
      <c r="J110" s="6"/>
      <c r="K110" s="15"/>
    </row>
    <row r="111" spans="1:14" x14ac:dyDescent="0.25">
      <c r="A111" s="6"/>
      <c r="B111" s="16"/>
      <c r="C111" s="6"/>
      <c r="D111" s="6"/>
      <c r="E111" s="6"/>
      <c r="F111" s="6"/>
      <c r="G111" s="6"/>
      <c r="H111" s="6"/>
      <c r="I111" s="6"/>
      <c r="J111" s="6"/>
      <c r="K111" s="15"/>
      <c r="L111" s="21"/>
      <c r="M111" s="8" t="s">
        <v>4</v>
      </c>
      <c r="N111" s="18"/>
    </row>
    <row r="112" spans="1:14" x14ac:dyDescent="0.25">
      <c r="A112" s="6"/>
      <c r="B112" s="16"/>
      <c r="C112" s="6"/>
      <c r="D112" s="6"/>
      <c r="E112" s="6"/>
      <c r="F112" s="6"/>
      <c r="G112" s="6"/>
      <c r="H112" s="6"/>
      <c r="I112" s="6"/>
      <c r="J112" s="6"/>
      <c r="K112" s="15"/>
      <c r="L112" s="21"/>
      <c r="M112" s="8" t="s">
        <v>4</v>
      </c>
      <c r="N112" s="18"/>
    </row>
    <row r="113" spans="1:14" x14ac:dyDescent="0.25">
      <c r="A113" s="6"/>
      <c r="B113" s="16"/>
      <c r="C113" s="6"/>
      <c r="D113" s="6"/>
      <c r="E113" s="6"/>
      <c r="F113" s="6"/>
      <c r="G113" s="6"/>
      <c r="H113" s="6"/>
      <c r="I113" s="6"/>
      <c r="J113" s="6"/>
      <c r="K113" s="15"/>
      <c r="L113" s="21"/>
      <c r="M113" s="8" t="s">
        <v>4</v>
      </c>
      <c r="N113" s="18"/>
    </row>
    <row r="114" spans="1:14" x14ac:dyDescent="0.25">
      <c r="A114" s="6"/>
      <c r="B114" s="16"/>
      <c r="C114" s="6"/>
      <c r="D114" s="6"/>
      <c r="E114" s="6"/>
      <c r="F114" s="6"/>
      <c r="G114" s="6"/>
      <c r="H114" s="6"/>
      <c r="I114" s="6"/>
      <c r="J114" s="6"/>
      <c r="K114" s="15"/>
      <c r="L114" s="21"/>
      <c r="M114" s="8" t="s">
        <v>4</v>
      </c>
      <c r="N114" s="18"/>
    </row>
    <row r="115" spans="1:14" x14ac:dyDescent="0.25">
      <c r="A115" s="6"/>
      <c r="B115" s="16"/>
      <c r="C115" s="6"/>
      <c r="D115" s="6"/>
      <c r="E115" s="6"/>
      <c r="F115" s="6"/>
      <c r="G115" s="6"/>
      <c r="H115" s="6"/>
      <c r="I115" s="6"/>
      <c r="J115" s="6"/>
      <c r="K115" s="15"/>
      <c r="L115" s="21"/>
      <c r="M115" s="8" t="s">
        <v>4</v>
      </c>
      <c r="N115" s="18"/>
    </row>
    <row r="116" spans="1:14" x14ac:dyDescent="0.25">
      <c r="A116" s="6"/>
      <c r="B116" s="16"/>
      <c r="C116" s="6"/>
      <c r="D116" s="6"/>
      <c r="E116" s="6"/>
      <c r="F116" s="6"/>
      <c r="G116" s="6"/>
      <c r="H116" s="6"/>
      <c r="I116" s="6"/>
      <c r="J116" s="6"/>
      <c r="K116" s="15"/>
      <c r="L116" s="21"/>
      <c r="M116" s="8" t="s">
        <v>4</v>
      </c>
      <c r="N116" s="18"/>
    </row>
    <row r="117" spans="1:14" x14ac:dyDescent="0.25">
      <c r="A117" s="6"/>
      <c r="B117" s="16"/>
      <c r="C117" s="6"/>
      <c r="D117" s="6"/>
      <c r="E117" s="6"/>
      <c r="F117" s="6"/>
      <c r="G117" s="6"/>
      <c r="H117" s="6"/>
      <c r="I117" s="6"/>
      <c r="J117" s="6"/>
      <c r="K117" s="15"/>
      <c r="L117" s="21"/>
      <c r="M117" s="8" t="s">
        <v>4</v>
      </c>
      <c r="N117" s="18"/>
    </row>
    <row r="118" spans="1:14" x14ac:dyDescent="0.25">
      <c r="A118" s="6"/>
      <c r="B118" s="16"/>
      <c r="C118" s="6"/>
      <c r="D118" s="6"/>
      <c r="E118" s="6"/>
      <c r="F118" s="6"/>
      <c r="G118" s="6"/>
      <c r="H118" s="6"/>
      <c r="I118" s="6"/>
      <c r="J118" s="6"/>
      <c r="K118" s="15"/>
      <c r="L118" s="21"/>
      <c r="M118" s="8" t="s">
        <v>4</v>
      </c>
      <c r="N118" s="18"/>
    </row>
    <row r="119" spans="1:14" x14ac:dyDescent="0.25">
      <c r="A119" s="6"/>
      <c r="B119" s="16"/>
      <c r="C119" s="6"/>
      <c r="D119" s="6"/>
      <c r="E119" s="6"/>
      <c r="F119" s="6"/>
      <c r="G119" s="6"/>
      <c r="H119" s="6"/>
      <c r="I119" s="6"/>
      <c r="J119" s="6"/>
      <c r="K119" s="15"/>
      <c r="L119" s="21"/>
      <c r="M119" s="8" t="s">
        <v>4</v>
      </c>
      <c r="N119" s="18"/>
    </row>
    <row r="120" spans="1:14" x14ac:dyDescent="0.25">
      <c r="A120" s="6"/>
      <c r="B120" s="16"/>
      <c r="C120" s="6"/>
      <c r="D120" s="6"/>
      <c r="E120" s="6"/>
      <c r="F120" s="6"/>
      <c r="G120" s="6"/>
      <c r="H120" s="6"/>
      <c r="I120" s="6"/>
      <c r="J120" s="6"/>
      <c r="K120" s="17"/>
      <c r="L120" s="21"/>
      <c r="M120" s="8" t="s">
        <v>4</v>
      </c>
      <c r="N120" s="18"/>
    </row>
    <row r="121" spans="1:14" x14ac:dyDescent="0.25">
      <c r="A121" s="6"/>
      <c r="B121" s="16"/>
      <c r="C121" s="6"/>
      <c r="D121" s="6"/>
      <c r="E121" s="6"/>
      <c r="F121" s="6"/>
      <c r="G121" s="6"/>
      <c r="H121" s="6"/>
      <c r="I121" s="6"/>
      <c r="J121" s="6"/>
      <c r="K121" s="17"/>
      <c r="L121" s="21"/>
      <c r="M121" s="8" t="s">
        <v>4</v>
      </c>
      <c r="N121" s="18"/>
    </row>
    <row r="122" spans="1:14" x14ac:dyDescent="0.25">
      <c r="A122" s="6"/>
      <c r="B122" s="16"/>
      <c r="C122" s="6"/>
      <c r="D122" s="6"/>
      <c r="E122" s="6"/>
      <c r="F122" s="6"/>
      <c r="G122" s="6"/>
      <c r="H122" s="6"/>
      <c r="I122" s="6"/>
      <c r="J122" s="6"/>
      <c r="K122" s="17"/>
      <c r="L122" s="21"/>
      <c r="M122" s="8" t="s">
        <v>4</v>
      </c>
      <c r="N122" s="18"/>
    </row>
    <row r="123" spans="1:14" x14ac:dyDescent="0.25">
      <c r="A123" s="6"/>
      <c r="B123" s="16"/>
      <c r="C123" s="6"/>
      <c r="D123" s="6"/>
      <c r="E123" s="6"/>
      <c r="F123" s="6"/>
      <c r="G123" s="6"/>
      <c r="H123" s="6"/>
      <c r="I123" s="6"/>
      <c r="J123" s="6"/>
      <c r="K123" s="17"/>
      <c r="L123" s="21"/>
      <c r="M123" s="8" t="s">
        <v>4</v>
      </c>
      <c r="N123" s="18"/>
    </row>
    <row r="124" spans="1:14" x14ac:dyDescent="0.25">
      <c r="A124" s="6"/>
      <c r="B124" s="16"/>
      <c r="C124" s="6"/>
      <c r="D124" s="6"/>
      <c r="E124" s="6"/>
      <c r="F124" s="6"/>
      <c r="G124" s="6"/>
      <c r="H124" s="6"/>
      <c r="I124" s="6"/>
      <c r="J124" s="6"/>
      <c r="K124" s="17"/>
      <c r="L124" s="21"/>
      <c r="M124" s="8" t="s">
        <v>4</v>
      </c>
      <c r="N124" s="18"/>
    </row>
    <row r="125" spans="1:14" x14ac:dyDescent="0.25">
      <c r="A125" s="6"/>
      <c r="B125" s="16"/>
      <c r="C125" s="6"/>
      <c r="D125" s="6"/>
      <c r="E125" s="6"/>
      <c r="F125" s="6"/>
      <c r="G125" s="6"/>
      <c r="H125" s="6"/>
      <c r="I125" s="6"/>
      <c r="J125" s="6"/>
      <c r="K125" s="17"/>
      <c r="L125" s="21"/>
      <c r="M125" s="8" t="s">
        <v>4</v>
      </c>
      <c r="N125" s="18"/>
    </row>
    <row r="126" spans="1:14" x14ac:dyDescent="0.25">
      <c r="A126" s="6"/>
      <c r="B126" s="16"/>
      <c r="C126" s="6"/>
      <c r="D126" s="6"/>
      <c r="E126" s="6"/>
      <c r="F126" s="6"/>
      <c r="G126" s="6"/>
      <c r="H126" s="6"/>
      <c r="I126" s="6"/>
      <c r="J126" s="6"/>
      <c r="K126" s="17"/>
      <c r="L126" s="21"/>
      <c r="M126" s="8" t="s">
        <v>4</v>
      </c>
      <c r="N126" s="18"/>
    </row>
    <row r="127" spans="1:14" x14ac:dyDescent="0.25">
      <c r="B127" s="12"/>
      <c r="K127" s="8"/>
      <c r="L127" s="22"/>
      <c r="M127" s="8" t="s">
        <v>4</v>
      </c>
      <c r="N127" s="18"/>
    </row>
    <row r="128" spans="1:14" x14ac:dyDescent="0.25">
      <c r="B128" s="12"/>
      <c r="K128" s="8"/>
      <c r="L128" s="22"/>
      <c r="M128" s="8" t="s">
        <v>4</v>
      </c>
      <c r="N128" s="18"/>
    </row>
    <row r="129" spans="2:14" x14ac:dyDescent="0.25">
      <c r="B129" s="12"/>
      <c r="K129" s="8"/>
      <c r="L129" s="22"/>
      <c r="M129" s="8" t="s">
        <v>4</v>
      </c>
      <c r="N129" s="18"/>
    </row>
    <row r="130" spans="2:14" x14ac:dyDescent="0.25">
      <c r="B130" s="12"/>
      <c r="K130" s="8"/>
      <c r="L130" s="22"/>
      <c r="M130" s="8" t="s">
        <v>4</v>
      </c>
      <c r="N130" s="18"/>
    </row>
    <row r="131" spans="2:14" x14ac:dyDescent="0.25">
      <c r="B131" s="12"/>
      <c r="K131" s="8"/>
      <c r="L131" s="22"/>
      <c r="M131" s="8" t="s">
        <v>4</v>
      </c>
      <c r="N131" s="18"/>
    </row>
    <row r="132" spans="2:14" x14ac:dyDescent="0.25">
      <c r="B132" s="12"/>
      <c r="K132" s="8"/>
      <c r="L132" s="22"/>
      <c r="M132" s="8" t="s">
        <v>4</v>
      </c>
      <c r="N132" s="18"/>
    </row>
    <row r="133" spans="2:14" x14ac:dyDescent="0.25">
      <c r="B133" s="12"/>
      <c r="K133" s="8"/>
      <c r="L133" s="22"/>
      <c r="M133" s="8" t="s">
        <v>4</v>
      </c>
      <c r="N133" s="18"/>
    </row>
    <row r="134" spans="2:14" x14ac:dyDescent="0.25">
      <c r="B134" s="12"/>
      <c r="K134" s="8"/>
      <c r="L134" s="22"/>
      <c r="M134" s="8" t="s">
        <v>4</v>
      </c>
      <c r="N134" s="18"/>
    </row>
    <row r="135" spans="2:14" x14ac:dyDescent="0.25">
      <c r="B135" s="12"/>
      <c r="K135" s="8"/>
      <c r="L135" s="22"/>
      <c r="M135" s="8" t="s">
        <v>4</v>
      </c>
      <c r="N135" s="18"/>
    </row>
    <row r="136" spans="2:14" x14ac:dyDescent="0.25">
      <c r="B136" s="12"/>
      <c r="K136" s="8"/>
      <c r="L136" s="22"/>
      <c r="M136" s="8" t="s">
        <v>4</v>
      </c>
      <c r="N136" s="18"/>
    </row>
    <row r="137" spans="2:14" x14ac:dyDescent="0.25">
      <c r="B137" s="12"/>
      <c r="K137" s="8"/>
      <c r="L137" s="22"/>
      <c r="M137" s="8" t="s">
        <v>4</v>
      </c>
      <c r="N137" s="18"/>
    </row>
    <row r="138" spans="2:14" x14ac:dyDescent="0.25">
      <c r="B138" s="12"/>
      <c r="K138" s="8"/>
      <c r="L138" s="22"/>
      <c r="M138" s="8" t="s">
        <v>4</v>
      </c>
      <c r="N138" s="18"/>
    </row>
    <row r="139" spans="2:14" x14ac:dyDescent="0.25">
      <c r="B139" s="12"/>
      <c r="K139" s="8"/>
      <c r="L139" s="22"/>
      <c r="M139" s="8" t="s">
        <v>4</v>
      </c>
      <c r="N139" s="18"/>
    </row>
    <row r="140" spans="2:14" x14ac:dyDescent="0.25">
      <c r="B140" s="12"/>
      <c r="K140" s="8"/>
      <c r="L140" s="22"/>
      <c r="M140" s="8" t="s">
        <v>4</v>
      </c>
      <c r="N140" s="18"/>
    </row>
    <row r="141" spans="2:14" x14ac:dyDescent="0.25">
      <c r="B141" s="12"/>
      <c r="K141" s="8"/>
      <c r="L141" s="22"/>
      <c r="M141" s="8" t="s">
        <v>4</v>
      </c>
      <c r="N141" s="18"/>
    </row>
    <row r="142" spans="2:14" x14ac:dyDescent="0.25">
      <c r="B142" s="12"/>
      <c r="K142" s="8"/>
      <c r="L142" s="22"/>
      <c r="M142" s="8" t="s">
        <v>4</v>
      </c>
      <c r="N142" s="18"/>
    </row>
    <row r="143" spans="2:14" x14ac:dyDescent="0.25">
      <c r="B143" s="12"/>
      <c r="K143" s="8"/>
      <c r="L143" s="22"/>
      <c r="M143" s="8" t="s">
        <v>4</v>
      </c>
      <c r="N143" s="18"/>
    </row>
    <row r="144" spans="2:14" x14ac:dyDescent="0.25">
      <c r="B144" s="12"/>
      <c r="K144" s="8"/>
      <c r="L144" s="22"/>
      <c r="M144" s="8" t="s">
        <v>4</v>
      </c>
      <c r="N144" s="18"/>
    </row>
    <row r="145" spans="2:14" x14ac:dyDescent="0.25">
      <c r="B145" s="12"/>
      <c r="K145" s="8"/>
      <c r="L145" s="22"/>
      <c r="M145" s="8" t="s">
        <v>4</v>
      </c>
      <c r="N145" s="18"/>
    </row>
    <row r="146" spans="2:14" x14ac:dyDescent="0.25">
      <c r="B146" s="12"/>
      <c r="K146" s="8"/>
      <c r="L146" s="22"/>
      <c r="M146" s="8" t="s">
        <v>4</v>
      </c>
      <c r="N146" s="19"/>
    </row>
    <row r="147" spans="2:14" x14ac:dyDescent="0.25">
      <c r="B147" s="12"/>
      <c r="K147" s="8"/>
      <c r="L147" s="22"/>
      <c r="M147" s="8" t="s">
        <v>4</v>
      </c>
      <c r="N147" s="19"/>
    </row>
    <row r="148" spans="2:14" x14ac:dyDescent="0.25">
      <c r="B148" s="12"/>
      <c r="K148" s="8"/>
      <c r="L148" s="22"/>
      <c r="M148" s="8" t="s">
        <v>4</v>
      </c>
      <c r="N148" s="19"/>
    </row>
    <row r="149" spans="2:14" x14ac:dyDescent="0.25">
      <c r="B149" s="12"/>
      <c r="K149" s="8"/>
      <c r="L149" s="22"/>
      <c r="M149" s="8" t="s">
        <v>4</v>
      </c>
      <c r="N149" s="19"/>
    </row>
    <row r="150" spans="2:14" x14ac:dyDescent="0.25">
      <c r="B150" s="12"/>
      <c r="K150" s="8"/>
      <c r="L150" s="22"/>
      <c r="M150" s="8" t="s">
        <v>4</v>
      </c>
      <c r="N150" s="19"/>
    </row>
    <row r="151" spans="2:14" x14ac:dyDescent="0.25">
      <c r="B151" s="12"/>
      <c r="K151" s="8"/>
      <c r="L151" s="22"/>
      <c r="M151" s="8" t="s">
        <v>4</v>
      </c>
      <c r="N151" s="19"/>
    </row>
    <row r="152" spans="2:14" x14ac:dyDescent="0.25">
      <c r="B152" s="12"/>
      <c r="K152" s="8"/>
      <c r="L152" s="22"/>
      <c r="M152" s="8" t="s">
        <v>4</v>
      </c>
      <c r="N152" s="19"/>
    </row>
    <row r="153" spans="2:14" x14ac:dyDescent="0.25">
      <c r="B153" s="12"/>
      <c r="K153" s="8"/>
      <c r="L153" s="22"/>
      <c r="M153" s="8" t="s">
        <v>4</v>
      </c>
      <c r="N153" s="19"/>
    </row>
    <row r="154" spans="2:14" x14ac:dyDescent="0.25">
      <c r="B154" s="12"/>
      <c r="K154" s="8"/>
      <c r="L154" s="22"/>
      <c r="M154" s="8" t="s">
        <v>4</v>
      </c>
      <c r="N154" s="19"/>
    </row>
    <row r="155" spans="2:14" x14ac:dyDescent="0.25">
      <c r="B155" s="12"/>
      <c r="K155" s="8"/>
      <c r="L155" s="22"/>
      <c r="M155" s="8" t="s">
        <v>4</v>
      </c>
      <c r="N155" s="19"/>
    </row>
    <row r="156" spans="2:14" x14ac:dyDescent="0.25">
      <c r="B156" s="12"/>
      <c r="K156" s="8"/>
      <c r="L156" s="22"/>
      <c r="M156" s="8" t="s">
        <v>4</v>
      </c>
      <c r="N156" s="19"/>
    </row>
    <row r="157" spans="2:14" x14ac:dyDescent="0.25">
      <c r="B157" s="12"/>
      <c r="K157" s="8"/>
      <c r="L157" s="22"/>
      <c r="M157" s="8" t="s">
        <v>4</v>
      </c>
      <c r="N157" s="19"/>
    </row>
    <row r="158" spans="2:14" x14ac:dyDescent="0.25">
      <c r="B158" s="12"/>
      <c r="K158" s="8"/>
      <c r="L158" s="22"/>
      <c r="M158" s="8" t="s">
        <v>4</v>
      </c>
      <c r="N158" s="19"/>
    </row>
    <row r="159" spans="2:14" x14ac:dyDescent="0.25">
      <c r="B159" s="12"/>
      <c r="K159" s="8"/>
      <c r="L159" s="22"/>
      <c r="M159" s="8" t="s">
        <v>4</v>
      </c>
      <c r="N159" s="19"/>
    </row>
    <row r="160" spans="2:14" x14ac:dyDescent="0.25">
      <c r="B160" s="12"/>
      <c r="K160" s="8"/>
      <c r="L160" s="22"/>
      <c r="M160" s="8" t="s">
        <v>4</v>
      </c>
      <c r="N160" s="19"/>
    </row>
    <row r="161" spans="2:14" x14ac:dyDescent="0.25">
      <c r="B161" s="12"/>
      <c r="K161" s="8"/>
      <c r="L161" s="22"/>
      <c r="M161" s="8" t="s">
        <v>4</v>
      </c>
      <c r="N161" s="19"/>
    </row>
    <row r="162" spans="2:14" x14ac:dyDescent="0.25">
      <c r="B162" s="12"/>
      <c r="K162" s="8"/>
      <c r="L162" s="22"/>
      <c r="M162" s="8" t="s">
        <v>4</v>
      </c>
      <c r="N162" s="19"/>
    </row>
    <row r="163" spans="2:14" x14ac:dyDescent="0.25">
      <c r="B163" s="12"/>
      <c r="K163" s="8"/>
      <c r="L163" s="22"/>
      <c r="M163" s="8" t="s">
        <v>4</v>
      </c>
      <c r="N163" s="19"/>
    </row>
    <row r="164" spans="2:14" x14ac:dyDescent="0.25">
      <c r="B164" s="12"/>
      <c r="K164" s="8"/>
      <c r="L164" s="22"/>
      <c r="M164" s="8" t="s">
        <v>4</v>
      </c>
      <c r="N164" s="19"/>
    </row>
    <row r="165" spans="2:14" x14ac:dyDescent="0.25">
      <c r="B165" s="12"/>
      <c r="K165" s="8"/>
      <c r="L165" s="22"/>
      <c r="M165" s="8" t="s">
        <v>4</v>
      </c>
      <c r="N165" s="19"/>
    </row>
    <row r="166" spans="2:14" x14ac:dyDescent="0.25">
      <c r="B166" s="12"/>
      <c r="K166" s="8"/>
      <c r="L166" s="22"/>
      <c r="M166" s="8" t="s">
        <v>4</v>
      </c>
      <c r="N166" s="19"/>
    </row>
    <row r="167" spans="2:14" x14ac:dyDescent="0.25">
      <c r="B167" s="12"/>
      <c r="K167" s="8"/>
      <c r="L167" s="22"/>
      <c r="M167" s="8" t="s">
        <v>4</v>
      </c>
      <c r="N167" s="19"/>
    </row>
    <row r="168" spans="2:14" x14ac:dyDescent="0.25">
      <c r="B168" s="12"/>
      <c r="K168" s="8"/>
      <c r="L168" s="22"/>
      <c r="M168" s="8" t="s">
        <v>4</v>
      </c>
      <c r="N168" s="19"/>
    </row>
    <row r="169" spans="2:14" x14ac:dyDescent="0.25">
      <c r="B169" s="12"/>
      <c r="K169" s="8"/>
      <c r="L169" s="22"/>
      <c r="M169" s="8" t="s">
        <v>4</v>
      </c>
      <c r="N169" s="19"/>
    </row>
    <row r="170" spans="2:14" x14ac:dyDescent="0.25">
      <c r="B170" s="12"/>
      <c r="K170" s="8"/>
      <c r="L170" s="22"/>
      <c r="M170" s="8" t="s">
        <v>4</v>
      </c>
      <c r="N170" s="19"/>
    </row>
    <row r="171" spans="2:14" x14ac:dyDescent="0.25">
      <c r="B171" s="12"/>
      <c r="K171" s="8"/>
      <c r="L171" s="22"/>
      <c r="M171" s="8" t="s">
        <v>4</v>
      </c>
      <c r="N171" s="19"/>
    </row>
    <row r="172" spans="2:14" x14ac:dyDescent="0.25">
      <c r="B172" s="12"/>
      <c r="K172" s="8"/>
      <c r="L172" s="22"/>
      <c r="M172" s="8" t="s">
        <v>4</v>
      </c>
      <c r="N172" s="19"/>
    </row>
    <row r="173" spans="2:14" x14ac:dyDescent="0.25">
      <c r="B173" s="12"/>
      <c r="K173" s="8"/>
      <c r="L173" s="22"/>
      <c r="M173" s="8" t="s">
        <v>4</v>
      </c>
      <c r="N173" s="19"/>
    </row>
    <row r="174" spans="2:14" x14ac:dyDescent="0.25">
      <c r="B174" s="12"/>
      <c r="K174" s="8"/>
      <c r="L174" s="22"/>
      <c r="M174" s="8" t="s">
        <v>4</v>
      </c>
      <c r="N174" s="19"/>
    </row>
    <row r="175" spans="2:14" x14ac:dyDescent="0.25">
      <c r="B175" s="12"/>
      <c r="K175" s="8"/>
      <c r="L175" s="22"/>
      <c r="M175" s="8" t="s">
        <v>4</v>
      </c>
      <c r="N175" s="19"/>
    </row>
    <row r="176" spans="2:14" x14ac:dyDescent="0.25">
      <c r="B176" s="12"/>
      <c r="K176" s="8"/>
      <c r="L176" s="22"/>
      <c r="M176" s="8" t="s">
        <v>4</v>
      </c>
      <c r="N176" s="19"/>
    </row>
    <row r="177" spans="2:14" x14ac:dyDescent="0.25">
      <c r="B177" s="12"/>
      <c r="K177" s="8"/>
      <c r="L177" s="22"/>
      <c r="M177" s="8" t="s">
        <v>4</v>
      </c>
      <c r="N177" s="19"/>
    </row>
    <row r="178" spans="2:14" x14ac:dyDescent="0.25">
      <c r="B178" s="12"/>
      <c r="K178" s="8"/>
      <c r="L178" s="22"/>
      <c r="M178" s="8" t="s">
        <v>4</v>
      </c>
      <c r="N178" s="19"/>
    </row>
    <row r="179" spans="2:14" x14ac:dyDescent="0.25">
      <c r="B179" s="12"/>
      <c r="K179" s="8"/>
      <c r="L179" s="22"/>
      <c r="M179" s="8" t="s">
        <v>4</v>
      </c>
      <c r="N179" s="19"/>
    </row>
    <row r="180" spans="2:14" x14ac:dyDescent="0.25">
      <c r="B180" s="12"/>
      <c r="K180" s="8"/>
      <c r="L180" s="22"/>
      <c r="M180" s="8" t="s">
        <v>4</v>
      </c>
      <c r="N180" s="19"/>
    </row>
    <row r="181" spans="2:14" x14ac:dyDescent="0.25">
      <c r="B181" s="12"/>
      <c r="K181" s="8"/>
      <c r="L181" s="22"/>
      <c r="M181" s="8" t="s">
        <v>4</v>
      </c>
      <c r="N181" s="19"/>
    </row>
    <row r="182" spans="2:14" x14ac:dyDescent="0.25">
      <c r="B182" s="12"/>
      <c r="K182" s="8"/>
      <c r="L182" s="22"/>
      <c r="M182" s="8" t="s">
        <v>4</v>
      </c>
      <c r="N182" s="19"/>
    </row>
    <row r="183" spans="2:14" x14ac:dyDescent="0.25">
      <c r="B183" s="12"/>
      <c r="K183" s="8"/>
      <c r="L183" s="22"/>
      <c r="M183" s="8" t="s">
        <v>4</v>
      </c>
      <c r="N183" s="19"/>
    </row>
    <row r="184" spans="2:14" x14ac:dyDescent="0.25">
      <c r="B184" s="12"/>
      <c r="K184" s="8"/>
      <c r="L184" s="22"/>
      <c r="M184" s="8" t="s">
        <v>4</v>
      </c>
      <c r="N184" s="19"/>
    </row>
    <row r="185" spans="2:14" x14ac:dyDescent="0.25">
      <c r="B185" s="12"/>
      <c r="K185" s="8"/>
      <c r="L185" s="22"/>
      <c r="M185" s="8" t="s">
        <v>4</v>
      </c>
      <c r="N185" s="19"/>
    </row>
    <row r="186" spans="2:14" x14ac:dyDescent="0.25">
      <c r="B186" s="12"/>
      <c r="K186" s="8"/>
      <c r="L186" s="22"/>
      <c r="M186" s="8" t="s">
        <v>4</v>
      </c>
      <c r="N186" s="19"/>
    </row>
    <row r="187" spans="2:14" x14ac:dyDescent="0.25">
      <c r="B187" s="12"/>
      <c r="K187" s="8"/>
      <c r="L187" s="22"/>
      <c r="M187" s="8" t="s">
        <v>4</v>
      </c>
      <c r="N187" s="19"/>
    </row>
    <row r="188" spans="2:14" x14ac:dyDescent="0.25">
      <c r="B188" s="12"/>
      <c r="K188" s="8"/>
      <c r="L188" s="22"/>
      <c r="M188" s="8" t="s">
        <v>4</v>
      </c>
      <c r="N188" s="19"/>
    </row>
    <row r="189" spans="2:14" x14ac:dyDescent="0.25">
      <c r="B189" s="12"/>
      <c r="K189" s="8"/>
      <c r="L189" s="22"/>
      <c r="M189" s="8" t="s">
        <v>4</v>
      </c>
      <c r="N189" s="19"/>
    </row>
    <row r="190" spans="2:14" x14ac:dyDescent="0.25">
      <c r="B190" s="12"/>
      <c r="K190" s="8"/>
      <c r="L190" s="22"/>
      <c r="M190" s="8" t="s">
        <v>4</v>
      </c>
      <c r="N190" s="19"/>
    </row>
    <row r="191" spans="2:14" x14ac:dyDescent="0.25">
      <c r="B191" s="12"/>
      <c r="K191" s="8"/>
      <c r="L191" s="22"/>
      <c r="M191" s="8" t="s">
        <v>4</v>
      </c>
      <c r="N191" s="19"/>
    </row>
    <row r="192" spans="2:14" x14ac:dyDescent="0.25">
      <c r="B192" s="12"/>
      <c r="K192" s="8"/>
      <c r="L192" s="22"/>
      <c r="M192" s="8" t="s">
        <v>4</v>
      </c>
      <c r="N192" s="19"/>
    </row>
    <row r="193" spans="2:14" x14ac:dyDescent="0.25">
      <c r="B193" s="12"/>
      <c r="K193" s="8"/>
      <c r="L193" s="22"/>
      <c r="M193" s="8" t="s">
        <v>4</v>
      </c>
      <c r="N193" s="19"/>
    </row>
    <row r="194" spans="2:14" x14ac:dyDescent="0.25">
      <c r="B194" s="12"/>
      <c r="K194" s="8"/>
      <c r="L194" s="22"/>
      <c r="M194" s="8" t="s">
        <v>4</v>
      </c>
      <c r="N194" s="19"/>
    </row>
    <row r="195" spans="2:14" x14ac:dyDescent="0.25">
      <c r="B195" s="12"/>
      <c r="K195" s="8"/>
      <c r="L195" s="22"/>
      <c r="M195" s="8" t="s">
        <v>4</v>
      </c>
      <c r="N195" s="19"/>
    </row>
    <row r="196" spans="2:14" x14ac:dyDescent="0.25">
      <c r="B196" s="12"/>
      <c r="K196" s="8"/>
      <c r="L196" s="22"/>
      <c r="M196" s="8" t="s">
        <v>4</v>
      </c>
      <c r="N196" s="19"/>
    </row>
    <row r="197" spans="2:14" x14ac:dyDescent="0.25">
      <c r="B197" s="12"/>
      <c r="K197" s="8"/>
      <c r="L197" s="22"/>
      <c r="M197" s="8" t="s">
        <v>4</v>
      </c>
      <c r="N197" s="19"/>
    </row>
    <row r="198" spans="2:14" x14ac:dyDescent="0.25">
      <c r="B198" s="12"/>
      <c r="K198" s="8"/>
      <c r="L198" s="22"/>
      <c r="M198" s="8" t="s">
        <v>4</v>
      </c>
      <c r="N198" s="19"/>
    </row>
    <row r="199" spans="2:14" x14ac:dyDescent="0.25">
      <c r="B199" s="12"/>
      <c r="K199" s="8"/>
      <c r="L199" s="22"/>
      <c r="M199" s="8" t="s">
        <v>4</v>
      </c>
      <c r="N199" s="19"/>
    </row>
    <row r="200" spans="2:14" x14ac:dyDescent="0.25">
      <c r="B200" s="12"/>
      <c r="K200" s="8"/>
      <c r="L200" s="22"/>
      <c r="M200" s="8" t="s">
        <v>4</v>
      </c>
      <c r="N200" s="19"/>
    </row>
    <row r="201" spans="2:14" x14ac:dyDescent="0.25">
      <c r="B201" s="12"/>
      <c r="K201" s="8"/>
      <c r="L201" s="22"/>
      <c r="M201" s="8" t="s">
        <v>4</v>
      </c>
      <c r="N201" s="19"/>
    </row>
    <row r="202" spans="2:14" x14ac:dyDescent="0.25">
      <c r="B202" s="12"/>
      <c r="K202" s="8"/>
      <c r="L202" s="22"/>
      <c r="M202" s="8" t="s">
        <v>4</v>
      </c>
      <c r="N202" s="19"/>
    </row>
    <row r="203" spans="2:14" x14ac:dyDescent="0.25">
      <c r="B203" s="12"/>
      <c r="K203" s="8"/>
      <c r="L203" s="22"/>
      <c r="M203" s="8" t="s">
        <v>4</v>
      </c>
      <c r="N203" s="19"/>
    </row>
    <row r="204" spans="2:14" x14ac:dyDescent="0.25">
      <c r="B204" s="12"/>
      <c r="K204" s="8"/>
      <c r="L204" s="22"/>
      <c r="M204" s="8" t="s">
        <v>4</v>
      </c>
      <c r="N204" s="19"/>
    </row>
    <row r="205" spans="2:14" x14ac:dyDescent="0.25">
      <c r="B205" s="12"/>
      <c r="K205" s="8"/>
      <c r="L205" s="22"/>
      <c r="M205" s="8" t="s">
        <v>4</v>
      </c>
      <c r="N205" s="19"/>
    </row>
    <row r="206" spans="2:14" x14ac:dyDescent="0.25">
      <c r="B206" s="12"/>
      <c r="K206" s="8"/>
      <c r="L206" s="22"/>
      <c r="M206" s="8" t="s">
        <v>4</v>
      </c>
      <c r="N206" s="19"/>
    </row>
    <row r="207" spans="2:14" x14ac:dyDescent="0.25">
      <c r="B207" s="12"/>
      <c r="K207" s="8"/>
      <c r="L207" s="22"/>
      <c r="M207" s="8" t="s">
        <v>4</v>
      </c>
      <c r="N207" s="19"/>
    </row>
    <row r="208" spans="2:14" x14ac:dyDescent="0.25">
      <c r="B208" s="12"/>
      <c r="K208" s="8"/>
      <c r="L208" s="22"/>
      <c r="M208" s="8" t="s">
        <v>4</v>
      </c>
      <c r="N208" s="19"/>
    </row>
    <row r="209" spans="2:14" x14ac:dyDescent="0.25">
      <c r="B209" s="12"/>
      <c r="K209" s="8"/>
      <c r="L209" s="22"/>
      <c r="M209" s="8" t="s">
        <v>4</v>
      </c>
      <c r="N209" s="19"/>
    </row>
    <row r="210" spans="2:14" x14ac:dyDescent="0.25">
      <c r="B210" s="12"/>
      <c r="K210" s="8"/>
      <c r="L210" s="22"/>
      <c r="M210" s="8" t="s">
        <v>4</v>
      </c>
      <c r="N210" s="19"/>
    </row>
    <row r="211" spans="2:14" x14ac:dyDescent="0.25">
      <c r="B211" s="12"/>
      <c r="K211" s="8"/>
      <c r="L211" s="22"/>
      <c r="M211" s="8" t="s">
        <v>4</v>
      </c>
      <c r="N211" s="8"/>
    </row>
    <row r="212" spans="2:14" x14ac:dyDescent="0.25">
      <c r="B212" s="12"/>
      <c r="K212" s="8"/>
      <c r="L212" s="22"/>
      <c r="M212" s="8" t="s">
        <v>4</v>
      </c>
      <c r="N212" s="8"/>
    </row>
    <row r="213" spans="2:14" x14ac:dyDescent="0.25">
      <c r="B213" s="12"/>
      <c r="K213" s="8"/>
      <c r="L213" s="22"/>
      <c r="M213" s="8" t="s">
        <v>4</v>
      </c>
      <c r="N213" s="8"/>
    </row>
    <row r="214" spans="2:14" x14ac:dyDescent="0.25">
      <c r="B214" s="12"/>
      <c r="K214" s="8"/>
      <c r="L214" s="22"/>
      <c r="M214" s="8" t="s">
        <v>4</v>
      </c>
      <c r="N214" s="8"/>
    </row>
    <row r="215" spans="2:14" x14ac:dyDescent="0.25">
      <c r="B215" s="12"/>
      <c r="K215" s="8"/>
      <c r="L215" s="22"/>
      <c r="M215" s="8" t="s">
        <v>4</v>
      </c>
      <c r="N215" s="8"/>
    </row>
    <row r="216" spans="2:14" x14ac:dyDescent="0.25">
      <c r="B216" s="12"/>
      <c r="K216" s="8"/>
      <c r="L216" s="22"/>
      <c r="M216" s="8" t="s">
        <v>4</v>
      </c>
      <c r="N216" s="8"/>
    </row>
    <row r="217" spans="2:14" x14ac:dyDescent="0.25">
      <c r="B217" s="12"/>
      <c r="K217" s="8"/>
      <c r="L217" s="22"/>
      <c r="M217" s="8" t="s">
        <v>4</v>
      </c>
      <c r="N217" s="8"/>
    </row>
    <row r="218" spans="2:14" x14ac:dyDescent="0.25">
      <c r="B218" s="12"/>
      <c r="K218" s="8"/>
      <c r="L218" s="22"/>
      <c r="M218" s="8" t="s">
        <v>4</v>
      </c>
      <c r="N218" s="8"/>
    </row>
    <row r="219" spans="2:14" x14ac:dyDescent="0.25">
      <c r="B219" s="12"/>
      <c r="K219" s="8"/>
      <c r="L219" s="22"/>
      <c r="M219" s="8" t="s">
        <v>4</v>
      </c>
      <c r="N219" s="8"/>
    </row>
    <row r="220" spans="2:14" x14ac:dyDescent="0.25">
      <c r="B220" s="12"/>
      <c r="K220" s="8"/>
      <c r="L220" s="22"/>
      <c r="M220" s="8" t="s">
        <v>4</v>
      </c>
      <c r="N220" s="8"/>
    </row>
    <row r="221" spans="2:14" x14ac:dyDescent="0.25">
      <c r="B221" s="12"/>
      <c r="K221" s="8"/>
      <c r="L221" s="22"/>
      <c r="M221" s="8" t="s">
        <v>4</v>
      </c>
      <c r="N221" s="8"/>
    </row>
    <row r="222" spans="2:14" x14ac:dyDescent="0.25">
      <c r="B222" s="12"/>
      <c r="K222" s="8"/>
      <c r="L222" s="22"/>
      <c r="M222" s="8" t="s">
        <v>4</v>
      </c>
      <c r="N222" s="8"/>
    </row>
    <row r="223" spans="2:14" x14ac:dyDescent="0.25">
      <c r="B223" s="12"/>
      <c r="K223" s="8"/>
      <c r="L223" s="22"/>
      <c r="M223" s="8" t="s">
        <v>4</v>
      </c>
      <c r="N223" s="8"/>
    </row>
    <row r="224" spans="2:14" x14ac:dyDescent="0.25">
      <c r="B224" s="12"/>
      <c r="K224" s="8"/>
      <c r="L224" s="22"/>
      <c r="M224" s="8" t="s">
        <v>4</v>
      </c>
      <c r="N224" s="8"/>
    </row>
    <row r="225" spans="2:14" x14ac:dyDescent="0.25">
      <c r="B225" s="12"/>
      <c r="K225" s="8"/>
      <c r="L225" s="22"/>
      <c r="M225" s="8" t="s">
        <v>4</v>
      </c>
      <c r="N225" s="8"/>
    </row>
    <row r="226" spans="2:14" x14ac:dyDescent="0.25">
      <c r="B226" s="12"/>
      <c r="K226" s="8"/>
      <c r="L226" s="22"/>
      <c r="M226" s="8" t="s">
        <v>4</v>
      </c>
      <c r="N226" s="8"/>
    </row>
    <row r="227" spans="2:14" x14ac:dyDescent="0.25">
      <c r="B227" s="12"/>
      <c r="K227" s="8"/>
      <c r="L227" s="22"/>
      <c r="M227" s="8" t="s">
        <v>4</v>
      </c>
      <c r="N227" s="8"/>
    </row>
    <row r="228" spans="2:14" x14ac:dyDescent="0.25">
      <c r="B228" s="12"/>
      <c r="K228" s="8"/>
      <c r="L228" s="22"/>
      <c r="M228" s="8" t="s">
        <v>4</v>
      </c>
      <c r="N228" s="8"/>
    </row>
    <row r="229" spans="2:14" x14ac:dyDescent="0.25">
      <c r="B229" s="12"/>
      <c r="K229" s="8"/>
      <c r="L229" s="22"/>
      <c r="M229" s="8" t="s">
        <v>4</v>
      </c>
      <c r="N229" s="8"/>
    </row>
    <row r="230" spans="2:14" x14ac:dyDescent="0.25">
      <c r="B230" s="12"/>
      <c r="K230" s="8"/>
      <c r="L230" s="22"/>
      <c r="M230" s="8" t="s">
        <v>4</v>
      </c>
      <c r="N230" s="8"/>
    </row>
    <row r="231" spans="2:14" x14ac:dyDescent="0.25">
      <c r="B231" s="12"/>
      <c r="K231" s="8"/>
      <c r="L231" s="22"/>
      <c r="M231" s="8" t="s">
        <v>4</v>
      </c>
      <c r="N231" s="8"/>
    </row>
    <row r="232" spans="2:14" x14ac:dyDescent="0.25">
      <c r="B232" s="12"/>
      <c r="K232" s="8"/>
      <c r="L232" s="22"/>
      <c r="M232" s="8" t="s">
        <v>4</v>
      </c>
      <c r="N232" s="8"/>
    </row>
    <row r="233" spans="2:14" x14ac:dyDescent="0.25">
      <c r="B233" s="12"/>
      <c r="K233" s="8"/>
      <c r="L233" s="22"/>
      <c r="M233" s="8" t="s">
        <v>4</v>
      </c>
      <c r="N233" s="8"/>
    </row>
    <row r="234" spans="2:14" x14ac:dyDescent="0.25">
      <c r="B234" s="12"/>
      <c r="K234" s="8"/>
      <c r="L234" s="22"/>
      <c r="M234" s="8" t="s">
        <v>4</v>
      </c>
      <c r="N234" s="8"/>
    </row>
    <row r="235" spans="2:14" x14ac:dyDescent="0.25">
      <c r="B235" s="12"/>
      <c r="K235" s="8"/>
      <c r="L235" s="22"/>
      <c r="M235" s="8" t="s">
        <v>4</v>
      </c>
      <c r="N235" s="8"/>
    </row>
    <row r="236" spans="2:14" x14ac:dyDescent="0.25">
      <c r="B236" s="12"/>
      <c r="K236" s="8"/>
      <c r="L236" s="22"/>
      <c r="M236" s="8" t="s">
        <v>4</v>
      </c>
      <c r="N236" s="8"/>
    </row>
    <row r="237" spans="2:14" x14ac:dyDescent="0.25">
      <c r="B237" s="12"/>
      <c r="K237" s="8"/>
      <c r="L237" s="22"/>
      <c r="M237" s="8" t="s">
        <v>4</v>
      </c>
      <c r="N237" s="8"/>
    </row>
    <row r="238" spans="2:14" x14ac:dyDescent="0.25">
      <c r="B238" s="12"/>
      <c r="K238" s="8"/>
      <c r="L238" s="22"/>
      <c r="M238" s="8" t="s">
        <v>4</v>
      </c>
      <c r="N238" s="8"/>
    </row>
    <row r="239" spans="2:14" x14ac:dyDescent="0.25">
      <c r="B239" s="12"/>
      <c r="K239" s="8"/>
      <c r="L239" s="22"/>
      <c r="M239" s="8" t="s">
        <v>4</v>
      </c>
      <c r="N239" s="8"/>
    </row>
    <row r="240" spans="2:14" x14ac:dyDescent="0.25">
      <c r="B240" s="12"/>
      <c r="K240" s="8"/>
      <c r="L240" s="22"/>
      <c r="M240" s="8" t="s">
        <v>4</v>
      </c>
      <c r="N240" s="8"/>
    </row>
    <row r="241" spans="2:14" x14ac:dyDescent="0.25">
      <c r="B241" s="12"/>
      <c r="K241" s="8"/>
      <c r="L241" s="22"/>
      <c r="M241" s="8" t="s">
        <v>4</v>
      </c>
      <c r="N241" s="8"/>
    </row>
    <row r="242" spans="2:14" x14ac:dyDescent="0.25">
      <c r="B242" s="12"/>
      <c r="K242" s="8"/>
      <c r="L242" s="22"/>
      <c r="M242" s="8" t="s">
        <v>4</v>
      </c>
      <c r="N242" s="8"/>
    </row>
    <row r="243" spans="2:14" x14ac:dyDescent="0.25">
      <c r="B243" s="12"/>
      <c r="K243" s="8"/>
      <c r="L243" s="22"/>
      <c r="M243" s="8" t="s">
        <v>4</v>
      </c>
      <c r="N243" s="8"/>
    </row>
    <row r="244" spans="2:14" x14ac:dyDescent="0.25">
      <c r="B244" s="12"/>
      <c r="K244" s="8"/>
      <c r="L244" s="22"/>
      <c r="M244" s="8" t="s">
        <v>4</v>
      </c>
      <c r="N244" s="8"/>
    </row>
    <row r="245" spans="2:14" x14ac:dyDescent="0.25">
      <c r="B245" s="12"/>
      <c r="K245" s="8"/>
      <c r="L245" s="22"/>
      <c r="M245" s="8" t="s">
        <v>4</v>
      </c>
      <c r="N245" s="8"/>
    </row>
    <row r="246" spans="2:14" x14ac:dyDescent="0.25">
      <c r="B246" s="12"/>
      <c r="K246" s="8"/>
      <c r="L246" s="22"/>
      <c r="M246" s="8" t="s">
        <v>4</v>
      </c>
      <c r="N246" s="8"/>
    </row>
    <row r="247" spans="2:14" x14ac:dyDescent="0.25">
      <c r="B247" s="12"/>
      <c r="K247" s="8"/>
      <c r="L247" s="22"/>
      <c r="M247" s="8" t="s">
        <v>4</v>
      </c>
      <c r="N247" s="8"/>
    </row>
    <row r="248" spans="2:14" x14ac:dyDescent="0.25">
      <c r="B248" s="12"/>
      <c r="K248" s="8"/>
      <c r="L248" s="22"/>
      <c r="M248" s="8" t="s">
        <v>4</v>
      </c>
      <c r="N248" s="8"/>
    </row>
    <row r="249" spans="2:14" x14ac:dyDescent="0.25">
      <c r="B249" s="12"/>
      <c r="K249" s="8"/>
      <c r="L249" s="22"/>
      <c r="M249" s="8" t="s">
        <v>4</v>
      </c>
      <c r="N249" s="8"/>
    </row>
    <row r="250" spans="2:14" x14ac:dyDescent="0.25">
      <c r="B250" s="12"/>
      <c r="K250" s="8"/>
      <c r="L250" s="22"/>
      <c r="M250" s="8" t="s">
        <v>4</v>
      </c>
      <c r="N250" s="8"/>
    </row>
    <row r="251" spans="2:14" x14ac:dyDescent="0.25">
      <c r="B251" s="12"/>
      <c r="K251" s="8"/>
      <c r="L251" s="22"/>
      <c r="M251" s="8" t="s">
        <v>4</v>
      </c>
      <c r="N251" s="8"/>
    </row>
    <row r="252" spans="2:14" x14ac:dyDescent="0.25">
      <c r="B252" s="12"/>
      <c r="K252" s="8"/>
      <c r="L252" s="22"/>
      <c r="M252" s="8" t="s">
        <v>4</v>
      </c>
      <c r="N252" s="8"/>
    </row>
    <row r="253" spans="2:14" x14ac:dyDescent="0.25">
      <c r="B253" s="12"/>
      <c r="K253" s="8"/>
      <c r="L253" s="22"/>
      <c r="M253" s="8" t="s">
        <v>4</v>
      </c>
      <c r="N253" s="8"/>
    </row>
    <row r="254" spans="2:14" x14ac:dyDescent="0.25">
      <c r="B254" s="12"/>
      <c r="K254" s="8"/>
      <c r="L254" s="22"/>
      <c r="M254" s="8" t="s">
        <v>4</v>
      </c>
      <c r="N254" s="8"/>
    </row>
    <row r="255" spans="2:14" x14ac:dyDescent="0.25">
      <c r="B255" s="12"/>
      <c r="K255" s="8"/>
      <c r="L255" s="22"/>
      <c r="M255" s="8" t="s">
        <v>4</v>
      </c>
      <c r="N255" s="8"/>
    </row>
    <row r="256" spans="2:14" x14ac:dyDescent="0.25">
      <c r="B256" s="12"/>
      <c r="K256" s="8"/>
      <c r="L256" s="22"/>
      <c r="M256" s="8" t="s">
        <v>4</v>
      </c>
      <c r="N256" s="8"/>
    </row>
    <row r="257" spans="2:14" x14ac:dyDescent="0.25">
      <c r="B257" s="12"/>
      <c r="K257" s="8"/>
      <c r="L257" s="22"/>
      <c r="M257" s="8" t="s">
        <v>4</v>
      </c>
      <c r="N257" s="8"/>
    </row>
    <row r="258" spans="2:14" x14ac:dyDescent="0.25">
      <c r="B258" s="12"/>
      <c r="K258" s="8"/>
      <c r="L258" s="22"/>
      <c r="M258" s="8" t="s">
        <v>4</v>
      </c>
      <c r="N258" s="8"/>
    </row>
    <row r="259" spans="2:14" x14ac:dyDescent="0.25">
      <c r="B259" s="12"/>
      <c r="K259" s="8"/>
      <c r="L259" s="22"/>
      <c r="M259" s="8" t="s">
        <v>4</v>
      </c>
      <c r="N259" s="8"/>
    </row>
    <row r="260" spans="2:14" x14ac:dyDescent="0.25">
      <c r="B260" s="12"/>
      <c r="K260" s="8"/>
      <c r="L260" s="22"/>
      <c r="M260" s="8" t="s">
        <v>4</v>
      </c>
      <c r="N260" s="8"/>
    </row>
    <row r="261" spans="2:14" x14ac:dyDescent="0.25">
      <c r="B261" s="12"/>
      <c r="K261" s="8"/>
      <c r="L261" s="22"/>
      <c r="M261" s="8" t="s">
        <v>4</v>
      </c>
      <c r="N261" s="8"/>
    </row>
    <row r="262" spans="2:14" x14ac:dyDescent="0.25">
      <c r="B262" s="12"/>
      <c r="K262" s="8"/>
      <c r="L262" s="22"/>
      <c r="M262" s="8" t="s">
        <v>4</v>
      </c>
      <c r="N262" s="8"/>
    </row>
    <row r="263" spans="2:14" x14ac:dyDescent="0.25">
      <c r="B263" s="12"/>
      <c r="K263" s="8"/>
      <c r="L263" s="22"/>
      <c r="M263" s="8" t="s">
        <v>4</v>
      </c>
      <c r="N263" s="8"/>
    </row>
    <row r="264" spans="2:14" x14ac:dyDescent="0.25">
      <c r="B264" s="12"/>
      <c r="K264" s="8"/>
      <c r="L264" s="22"/>
      <c r="M264" s="8" t="s">
        <v>4</v>
      </c>
      <c r="N264" s="8"/>
    </row>
    <row r="265" spans="2:14" x14ac:dyDescent="0.25">
      <c r="B265" s="12"/>
      <c r="K265" s="8"/>
      <c r="L265" s="22"/>
      <c r="M265" s="8" t="s">
        <v>4</v>
      </c>
      <c r="N265" s="8"/>
    </row>
    <row r="266" spans="2:14" x14ac:dyDescent="0.25">
      <c r="B266" s="12"/>
      <c r="K266" s="8"/>
      <c r="L266" s="22"/>
      <c r="M266" s="8" t="s">
        <v>4</v>
      </c>
      <c r="N266" s="8"/>
    </row>
    <row r="267" spans="2:14" x14ac:dyDescent="0.25">
      <c r="B267" s="12"/>
      <c r="K267" s="8"/>
      <c r="L267" s="22"/>
      <c r="M267" s="8" t="s">
        <v>4</v>
      </c>
      <c r="N267" s="8"/>
    </row>
    <row r="268" spans="2:14" x14ac:dyDescent="0.25">
      <c r="B268" s="12"/>
      <c r="K268" s="8"/>
      <c r="L268" s="22"/>
      <c r="M268" s="8" t="s">
        <v>4</v>
      </c>
      <c r="N268" s="8"/>
    </row>
    <row r="269" spans="2:14" x14ac:dyDescent="0.25">
      <c r="B269" s="12"/>
      <c r="K269" s="8"/>
      <c r="L269" s="22"/>
      <c r="M269" s="8" t="s">
        <v>4</v>
      </c>
      <c r="N269" s="8"/>
    </row>
    <row r="270" spans="2:14" x14ac:dyDescent="0.25">
      <c r="B270" s="12"/>
      <c r="K270" s="8"/>
      <c r="L270" s="22"/>
      <c r="M270" s="8" t="s">
        <v>4</v>
      </c>
      <c r="N270" s="8"/>
    </row>
    <row r="271" spans="2:14" x14ac:dyDescent="0.25">
      <c r="B271" s="12"/>
      <c r="K271" s="8"/>
      <c r="L271" s="22"/>
      <c r="M271" s="8" t="s">
        <v>4</v>
      </c>
      <c r="N271" s="8"/>
    </row>
    <row r="272" spans="2:14" x14ac:dyDescent="0.25">
      <c r="B272" s="12"/>
      <c r="K272" s="8"/>
      <c r="L272" s="22"/>
      <c r="M272" s="8" t="s">
        <v>4</v>
      </c>
      <c r="N272" s="8"/>
    </row>
    <row r="273" spans="2:14" x14ac:dyDescent="0.25">
      <c r="B273" s="12"/>
      <c r="K273" s="8"/>
      <c r="L273" s="22"/>
      <c r="M273" s="8" t="s">
        <v>4</v>
      </c>
      <c r="N273" s="8"/>
    </row>
    <row r="274" spans="2:14" x14ac:dyDescent="0.25">
      <c r="B274" s="12"/>
      <c r="K274" s="8"/>
      <c r="L274" s="22"/>
      <c r="M274" s="8" t="s">
        <v>4</v>
      </c>
      <c r="N274" s="8"/>
    </row>
    <row r="275" spans="2:14" x14ac:dyDescent="0.25">
      <c r="B275" s="12"/>
      <c r="K275" s="8"/>
      <c r="L275" s="22"/>
      <c r="M275" s="8" t="s">
        <v>4</v>
      </c>
      <c r="N275" s="8"/>
    </row>
    <row r="276" spans="2:14" x14ac:dyDescent="0.25">
      <c r="B276" s="12"/>
      <c r="K276" s="8"/>
      <c r="L276" s="22"/>
      <c r="M276" s="8" t="s">
        <v>4</v>
      </c>
      <c r="N276" s="8"/>
    </row>
    <row r="277" spans="2:14" x14ac:dyDescent="0.25">
      <c r="B277" s="12"/>
      <c r="K277" s="8"/>
      <c r="L277" s="22"/>
      <c r="M277" s="8" t="s">
        <v>4</v>
      </c>
      <c r="N277" s="8"/>
    </row>
    <row r="278" spans="2:14" x14ac:dyDescent="0.25">
      <c r="B278" s="12"/>
    </row>
    <row r="279" spans="2:14" x14ac:dyDescent="0.25">
      <c r="B279" s="12"/>
    </row>
    <row r="280" spans="2:14" x14ac:dyDescent="0.25">
      <c r="B280" s="12"/>
    </row>
    <row r="281" spans="2:14" x14ac:dyDescent="0.25">
      <c r="B281" s="12"/>
    </row>
    <row r="282" spans="2:14" x14ac:dyDescent="0.25">
      <c r="B282" s="12"/>
    </row>
    <row r="283" spans="2:14" x14ac:dyDescent="0.25">
      <c r="B283" s="12"/>
    </row>
    <row r="284" spans="2:14" x14ac:dyDescent="0.25">
      <c r="B284" s="12"/>
    </row>
    <row r="285" spans="2:14" x14ac:dyDescent="0.25">
      <c r="B285" s="12"/>
    </row>
    <row r="286" spans="2:14" x14ac:dyDescent="0.25">
      <c r="B286" s="12"/>
    </row>
    <row r="287" spans="2:14" x14ac:dyDescent="0.25">
      <c r="B287" s="12"/>
    </row>
    <row r="288" spans="2:14" x14ac:dyDescent="0.25">
      <c r="B288" s="12"/>
    </row>
    <row r="289" spans="2:2" x14ac:dyDescent="0.25">
      <c r="B289" s="12"/>
    </row>
    <row r="290" spans="2:2" x14ac:dyDescent="0.25">
      <c r="B290" s="12"/>
    </row>
    <row r="291" spans="2:2" x14ac:dyDescent="0.25">
      <c r="B291" s="12"/>
    </row>
    <row r="292" spans="2:2" x14ac:dyDescent="0.25">
      <c r="B292" s="12"/>
    </row>
    <row r="293" spans="2:2" x14ac:dyDescent="0.25">
      <c r="B293" s="12"/>
    </row>
    <row r="294" spans="2:2" x14ac:dyDescent="0.25">
      <c r="B294" s="12"/>
    </row>
    <row r="295" spans="2:2" x14ac:dyDescent="0.25">
      <c r="B295" s="12"/>
    </row>
    <row r="296" spans="2:2" x14ac:dyDescent="0.25">
      <c r="B296" s="12"/>
    </row>
    <row r="297" spans="2:2" x14ac:dyDescent="0.25">
      <c r="B297" s="12"/>
    </row>
    <row r="298" spans="2:2" x14ac:dyDescent="0.25">
      <c r="B298" s="12"/>
    </row>
    <row r="299" spans="2:2" x14ac:dyDescent="0.25">
      <c r="B299" s="12"/>
    </row>
    <row r="300" spans="2:2" x14ac:dyDescent="0.25">
      <c r="B300" s="12"/>
    </row>
    <row r="301" spans="2:2" x14ac:dyDescent="0.25">
      <c r="B301" s="12"/>
    </row>
    <row r="302" spans="2:2" x14ac:dyDescent="0.25">
      <c r="B302" s="12"/>
    </row>
    <row r="303" spans="2:2" x14ac:dyDescent="0.25">
      <c r="B303" s="12"/>
    </row>
    <row r="304" spans="2:2" x14ac:dyDescent="0.25">
      <c r="B304" s="12"/>
    </row>
    <row r="305" spans="2:2" x14ac:dyDescent="0.25">
      <c r="B305" s="12"/>
    </row>
    <row r="306" spans="2:2" x14ac:dyDescent="0.25">
      <c r="B306" s="12"/>
    </row>
    <row r="307" spans="2:2" x14ac:dyDescent="0.25">
      <c r="B307" s="12"/>
    </row>
    <row r="308" spans="2:2" x14ac:dyDescent="0.25">
      <c r="B308" s="12"/>
    </row>
    <row r="309" spans="2:2" x14ac:dyDescent="0.25">
      <c r="B309" s="12"/>
    </row>
    <row r="310" spans="2:2" x14ac:dyDescent="0.25">
      <c r="B310" s="12"/>
    </row>
    <row r="311" spans="2:2" x14ac:dyDescent="0.25">
      <c r="B311" s="12"/>
    </row>
    <row r="312" spans="2:2" x14ac:dyDescent="0.25">
      <c r="B312" s="12"/>
    </row>
    <row r="313" spans="2:2" x14ac:dyDescent="0.25">
      <c r="B313" s="12"/>
    </row>
    <row r="314" spans="2:2" x14ac:dyDescent="0.25">
      <c r="B314" s="12"/>
    </row>
    <row r="315" spans="2:2" x14ac:dyDescent="0.25">
      <c r="B315" s="12"/>
    </row>
    <row r="316" spans="2:2" x14ac:dyDescent="0.25">
      <c r="B316" s="12"/>
    </row>
    <row r="317" spans="2:2" x14ac:dyDescent="0.25">
      <c r="B317" s="12"/>
    </row>
    <row r="318" spans="2:2" x14ac:dyDescent="0.25">
      <c r="B318" s="12"/>
    </row>
    <row r="319" spans="2:2" x14ac:dyDescent="0.25">
      <c r="B319" s="12"/>
    </row>
    <row r="320" spans="2:2" x14ac:dyDescent="0.25">
      <c r="B320" s="12"/>
    </row>
    <row r="321" spans="2:2" x14ac:dyDescent="0.25">
      <c r="B321" s="12"/>
    </row>
    <row r="322" spans="2:2" x14ac:dyDescent="0.25">
      <c r="B322" s="12"/>
    </row>
    <row r="323" spans="2:2" x14ac:dyDescent="0.25">
      <c r="B323" s="12"/>
    </row>
    <row r="324" spans="2:2" x14ac:dyDescent="0.25">
      <c r="B324" s="12"/>
    </row>
    <row r="325" spans="2:2" x14ac:dyDescent="0.25">
      <c r="B325" s="12"/>
    </row>
    <row r="326" spans="2:2" x14ac:dyDescent="0.25">
      <c r="B326" s="12"/>
    </row>
    <row r="327" spans="2:2" x14ac:dyDescent="0.25">
      <c r="B327" s="12"/>
    </row>
    <row r="328" spans="2:2" x14ac:dyDescent="0.25">
      <c r="B328" s="12"/>
    </row>
    <row r="329" spans="2:2" x14ac:dyDescent="0.25">
      <c r="B329" s="12"/>
    </row>
    <row r="330" spans="2:2" x14ac:dyDescent="0.25">
      <c r="B330" s="12"/>
    </row>
    <row r="331" spans="2:2" x14ac:dyDescent="0.25">
      <c r="B331" s="12"/>
    </row>
    <row r="332" spans="2:2" x14ac:dyDescent="0.25">
      <c r="B332" s="12"/>
    </row>
    <row r="333" spans="2:2" x14ac:dyDescent="0.25">
      <c r="B333" s="12"/>
    </row>
    <row r="334" spans="2:2" x14ac:dyDescent="0.25">
      <c r="B334" s="12"/>
    </row>
    <row r="335" spans="2:2" x14ac:dyDescent="0.25">
      <c r="B335" s="12"/>
    </row>
    <row r="336" spans="2:2" x14ac:dyDescent="0.25">
      <c r="B336" s="12"/>
    </row>
    <row r="337" spans="2:2" x14ac:dyDescent="0.25">
      <c r="B337" s="12"/>
    </row>
    <row r="338" spans="2:2" x14ac:dyDescent="0.25">
      <c r="B338" s="12"/>
    </row>
    <row r="339" spans="2:2" x14ac:dyDescent="0.25">
      <c r="B339" s="12"/>
    </row>
    <row r="340" spans="2:2" x14ac:dyDescent="0.25">
      <c r="B340" s="12"/>
    </row>
    <row r="341" spans="2:2" x14ac:dyDescent="0.25">
      <c r="B341" s="12"/>
    </row>
    <row r="342" spans="2:2" x14ac:dyDescent="0.25">
      <c r="B342" s="12"/>
    </row>
    <row r="343" spans="2:2" x14ac:dyDescent="0.25">
      <c r="B343" s="12"/>
    </row>
    <row r="344" spans="2:2" x14ac:dyDescent="0.25">
      <c r="B344" s="12"/>
    </row>
    <row r="345" spans="2:2" x14ac:dyDescent="0.25">
      <c r="B345" s="12"/>
    </row>
    <row r="346" spans="2:2" x14ac:dyDescent="0.25">
      <c r="B346" s="12"/>
    </row>
    <row r="347" spans="2:2" x14ac:dyDescent="0.25">
      <c r="B347" s="12"/>
    </row>
    <row r="348" spans="2:2" x14ac:dyDescent="0.25">
      <c r="B348" s="12"/>
    </row>
    <row r="349" spans="2:2" x14ac:dyDescent="0.25">
      <c r="B349" s="12"/>
    </row>
    <row r="350" spans="2:2" x14ac:dyDescent="0.25">
      <c r="B350" s="12"/>
    </row>
    <row r="351" spans="2:2" x14ac:dyDescent="0.25">
      <c r="B351" s="12"/>
    </row>
    <row r="352" spans="2:2" x14ac:dyDescent="0.25">
      <c r="B352" s="12"/>
    </row>
    <row r="353" spans="2:2" x14ac:dyDescent="0.25">
      <c r="B353" s="12"/>
    </row>
    <row r="354" spans="2:2" x14ac:dyDescent="0.25">
      <c r="B354" s="12"/>
    </row>
    <row r="355" spans="2:2" x14ac:dyDescent="0.25">
      <c r="B355" s="12"/>
    </row>
    <row r="356" spans="2:2" x14ac:dyDescent="0.25">
      <c r="B356" s="12"/>
    </row>
    <row r="357" spans="2:2" x14ac:dyDescent="0.25">
      <c r="B357" s="12"/>
    </row>
    <row r="358" spans="2:2" x14ac:dyDescent="0.25">
      <c r="B358" s="12"/>
    </row>
    <row r="359" spans="2:2" x14ac:dyDescent="0.25">
      <c r="B359" s="12"/>
    </row>
    <row r="360" spans="2:2" x14ac:dyDescent="0.25">
      <c r="B360" s="12"/>
    </row>
    <row r="361" spans="2:2" x14ac:dyDescent="0.25">
      <c r="B361" s="12"/>
    </row>
    <row r="362" spans="2:2" x14ac:dyDescent="0.25">
      <c r="B362" s="12"/>
    </row>
    <row r="363" spans="2:2" x14ac:dyDescent="0.25">
      <c r="B363" s="12"/>
    </row>
    <row r="364" spans="2:2" x14ac:dyDescent="0.25">
      <c r="B364" s="12"/>
    </row>
    <row r="365" spans="2:2" x14ac:dyDescent="0.25">
      <c r="B365" s="12"/>
    </row>
    <row r="366" spans="2:2" x14ac:dyDescent="0.25">
      <c r="B366" s="12"/>
    </row>
    <row r="367" spans="2:2" x14ac:dyDescent="0.25">
      <c r="B367" s="12"/>
    </row>
    <row r="368" spans="2:2" x14ac:dyDescent="0.25">
      <c r="B368" s="12"/>
    </row>
    <row r="369" spans="2:2" x14ac:dyDescent="0.25">
      <c r="B369" s="12"/>
    </row>
    <row r="370" spans="2:2" x14ac:dyDescent="0.25">
      <c r="B370" s="12"/>
    </row>
    <row r="371" spans="2:2" x14ac:dyDescent="0.25">
      <c r="B371" s="12"/>
    </row>
    <row r="372" spans="2:2" x14ac:dyDescent="0.25">
      <c r="B372" s="12"/>
    </row>
    <row r="373" spans="2:2" x14ac:dyDescent="0.25">
      <c r="B373" s="12"/>
    </row>
    <row r="374" spans="2:2" x14ac:dyDescent="0.25">
      <c r="B374" s="12"/>
    </row>
    <row r="375" spans="2:2" x14ac:dyDescent="0.25">
      <c r="B375" s="12"/>
    </row>
    <row r="376" spans="2:2" x14ac:dyDescent="0.25">
      <c r="B376" s="12"/>
    </row>
    <row r="377" spans="2:2" x14ac:dyDescent="0.25">
      <c r="B377" s="12"/>
    </row>
    <row r="378" spans="2:2" x14ac:dyDescent="0.25">
      <c r="B378" s="12"/>
    </row>
    <row r="379" spans="2:2" x14ac:dyDescent="0.25">
      <c r="B379" s="12"/>
    </row>
    <row r="380" spans="2:2" x14ac:dyDescent="0.25">
      <c r="B380" s="12"/>
    </row>
    <row r="381" spans="2:2" x14ac:dyDescent="0.25">
      <c r="B381" s="12"/>
    </row>
    <row r="382" spans="2:2" x14ac:dyDescent="0.25">
      <c r="B382" s="12"/>
    </row>
    <row r="383" spans="2:2" x14ac:dyDescent="0.25">
      <c r="B383" s="12"/>
    </row>
    <row r="384" spans="2:2" x14ac:dyDescent="0.25">
      <c r="B384" s="12"/>
    </row>
    <row r="385" spans="2:2" x14ac:dyDescent="0.25">
      <c r="B385" s="12"/>
    </row>
    <row r="386" spans="2:2" x14ac:dyDescent="0.25">
      <c r="B386" s="12"/>
    </row>
    <row r="387" spans="2:2" x14ac:dyDescent="0.25">
      <c r="B387" s="12"/>
    </row>
    <row r="388" spans="2:2" x14ac:dyDescent="0.25">
      <c r="B388" s="12"/>
    </row>
    <row r="389" spans="2:2" x14ac:dyDescent="0.25">
      <c r="B389" s="12"/>
    </row>
    <row r="390" spans="2:2" x14ac:dyDescent="0.25">
      <c r="B390" s="12"/>
    </row>
    <row r="391" spans="2:2" x14ac:dyDescent="0.25">
      <c r="B391" s="12"/>
    </row>
    <row r="392" spans="2:2" x14ac:dyDescent="0.25">
      <c r="B392" s="12"/>
    </row>
    <row r="393" spans="2:2" x14ac:dyDescent="0.25">
      <c r="B393" s="12"/>
    </row>
    <row r="394" spans="2:2" x14ac:dyDescent="0.25">
      <c r="B394" s="12"/>
    </row>
    <row r="395" spans="2:2" x14ac:dyDescent="0.25">
      <c r="B395" s="12"/>
    </row>
    <row r="396" spans="2:2" x14ac:dyDescent="0.25">
      <c r="B396" s="12"/>
    </row>
    <row r="397" spans="2:2" x14ac:dyDescent="0.25">
      <c r="B397" s="12"/>
    </row>
    <row r="398" spans="2:2" x14ac:dyDescent="0.25">
      <c r="B398" s="12"/>
    </row>
    <row r="399" spans="2:2" x14ac:dyDescent="0.25">
      <c r="B399" s="12"/>
    </row>
    <row r="400" spans="2:2" x14ac:dyDescent="0.25">
      <c r="B400" s="12"/>
    </row>
    <row r="401" spans="2:2" x14ac:dyDescent="0.25">
      <c r="B401" s="12"/>
    </row>
    <row r="402" spans="2:2" x14ac:dyDescent="0.25">
      <c r="B402" s="12"/>
    </row>
    <row r="403" spans="2:2" x14ac:dyDescent="0.25">
      <c r="B403" s="12"/>
    </row>
    <row r="404" spans="2:2" x14ac:dyDescent="0.25">
      <c r="B404" s="12"/>
    </row>
    <row r="405" spans="2:2" x14ac:dyDescent="0.25">
      <c r="B405" s="12"/>
    </row>
  </sheetData>
  <mergeCells count="13">
    <mergeCell ref="A1:N1"/>
    <mergeCell ref="A2:N2"/>
    <mergeCell ref="A3:N3"/>
    <mergeCell ref="A4:N4"/>
    <mergeCell ref="A80:A81"/>
    <mergeCell ref="I7:I8"/>
    <mergeCell ref="N7:N8"/>
    <mergeCell ref="J7:M7"/>
    <mergeCell ref="B7:B8"/>
    <mergeCell ref="A7:A9"/>
    <mergeCell ref="C8:C9"/>
    <mergeCell ref="D8:D9"/>
    <mergeCell ref="C7:H7"/>
  </mergeCells>
  <pageMargins left="0.19685039370078741" right="0" top="1.1417322834645669" bottom="0.74803149606299213" header="0.31496062992125984" footer="0.31496062992125984"/>
  <pageSetup scale="80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</vt:lpstr>
      <vt:lpstr>Inversiones</vt:lpstr>
      <vt:lpstr>Ingresos!Área_de_impresión</vt:lpstr>
      <vt:lpstr>Inversiones!Área_de_impresión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2023-06-12T20:06:41Z</cp:lastPrinted>
  <dcterms:created xsi:type="dcterms:W3CDTF">2010-01-07T20:52:23Z</dcterms:created>
  <dcterms:modified xsi:type="dcterms:W3CDTF">2023-06-15T14:20:43Z</dcterms:modified>
</cp:coreProperties>
</file>