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95.22\Server\PRESUPUESTO_SERVIDOR\4. EJECUCIÓN PRESUPUESTARIA POR AÑO\INFORMES DE EJECUCION POR AÑO\2023\octubre\"/>
    </mc:Choice>
  </mc:AlternateContent>
  <bookViews>
    <workbookView xWindow="0" yWindow="0" windowWidth="19170" windowHeight="6930" tabRatio="876" activeTab="4"/>
  </bookViews>
  <sheets>
    <sheet name="Balance" sheetId="8" r:id="rId1"/>
    <sheet name="Ingresos" sheetId="9" r:id="rId2"/>
    <sheet name="Financiamiento" sheetId="10" r:id="rId3"/>
    <sheet name="FLujo" sheetId="11" r:id="rId4"/>
    <sheet name="AcumGastos" sheetId="12" r:id="rId5"/>
    <sheet name="Est.Programatica" sheetId="65" r:id="rId6"/>
    <sheet name="FUncionamiento" sheetId="64" r:id="rId7"/>
    <sheet name="ProgInversiones" sheetId="60" r:id="rId8"/>
    <sheet name="Inversiones" sheetId="23" r:id="rId9"/>
  </sheets>
  <externalReferences>
    <externalReference r:id="rId10"/>
  </externalReferences>
  <definedNames>
    <definedName name="a">"$#REF!.$CP$1"</definedName>
    <definedName name="_xlnm.Print_Area" localSheetId="4">AcumGastos!$A$5:$I$71</definedName>
    <definedName name="_xlnm.Print_Area" localSheetId="0">Balance!$A$1:$I$53</definedName>
    <definedName name="_xlnm.Print_Area" localSheetId="2">Financiamiento!$A$1:$F$34</definedName>
    <definedName name="_xlnm.Print_Area" localSheetId="3">FLujo!$A$3:$F$58</definedName>
    <definedName name="_xlnm.Print_Area" localSheetId="6">FUncionamiento!$A$3:$J$56</definedName>
    <definedName name="_xlnm.Print_Area" localSheetId="1">Ingresos!$A$1:$I$34</definedName>
    <definedName name="_xlnm.Print_Area" localSheetId="8">Inversiones!$A$3:$J$62</definedName>
    <definedName name="Excel_BuiltIn_Print_Area_12_1">"$#REF!.$A$1:$L$197"</definedName>
    <definedName name="Excel_BuiltIn_Print_Area_12_1_1">"$#REF!.$B$10:$L$205"</definedName>
    <definedName name="Excel_BuiltIn_Print_Area_12_1_1_1">"$#REF!.$B$10:$L$206"</definedName>
    <definedName name="Excel_BuiltIn_Print_Area_7">Balance!$B$3:$I$48</definedName>
    <definedName name="Excel_BuiltIn_Print_Area_7_1">Balance!$B$3:$I$42</definedName>
    <definedName name="Excel_BuiltIn_Print_Area_7_1_1">Balance!$B$3:$I$48</definedName>
    <definedName name="Excel_BuiltIn_Print_Area_8_1">[1]INGRESOS!$A$6:$I$39</definedName>
    <definedName name="Excel_BuiltIn_Print_Area_8_1_1">[1]INGRESOS!$A$6:$I$40</definedName>
    <definedName name="Excel_BuiltIn_Print_Area_9_1">Financiamiento!$A$3:$F$35</definedName>
    <definedName name="Excel_BuiltIn_Print_Titles_11">AcumGastos!$3:$4</definedName>
    <definedName name="Excel_BuiltIn_Print_Titles_12_1">"$#REF!.$A$1:$B$65535;$#REF!.$A$1:$IV$7"</definedName>
    <definedName name="Excel_BuiltIn_Print_Titles_7">Balance!$3:$4</definedName>
    <definedName name="Excel_BuiltIn_Print_Titles_7_1">"$cuadro_A_1.$#REF!$#REF!:$#REF!$#REF!"</definedName>
    <definedName name="Excel_BuiltIn_Print_Titles_8_1">[1]INGRESOS!$A$1:$IV$5</definedName>
    <definedName name="_xlnm.Print_Titles" localSheetId="4">AcumGastos!$1:$4</definedName>
    <definedName name="_xlnm.Print_Titles" localSheetId="0">Balance!$3:$4</definedName>
  </definedNames>
  <calcPr calcId="162913"/>
</workbook>
</file>

<file path=xl/calcChain.xml><?xml version="1.0" encoding="utf-8"?>
<calcChain xmlns="http://schemas.openxmlformats.org/spreadsheetml/2006/main">
  <c r="J30" i="65" l="1"/>
  <c r="I30" i="65"/>
  <c r="H30" i="65"/>
  <c r="H29" i="65"/>
  <c r="J28" i="65"/>
  <c r="I28" i="65"/>
  <c r="H28" i="65"/>
  <c r="H27" i="65"/>
  <c r="J26" i="65"/>
  <c r="I26" i="65"/>
  <c r="H26" i="65"/>
  <c r="J24" i="65"/>
  <c r="I24" i="65"/>
  <c r="H24" i="65"/>
  <c r="H23" i="65"/>
  <c r="J22" i="65"/>
  <c r="I22" i="65"/>
  <c r="G22" i="65"/>
  <c r="E22" i="65"/>
  <c r="H22" i="65" s="1"/>
  <c r="C22" i="65"/>
  <c r="H21" i="65"/>
  <c r="J20" i="65"/>
  <c r="I20" i="65"/>
  <c r="H20" i="65"/>
  <c r="J18" i="65"/>
  <c r="I18" i="65"/>
  <c r="H18" i="65"/>
  <c r="H17" i="65"/>
  <c r="J16" i="65"/>
  <c r="I16" i="65"/>
  <c r="H16" i="65"/>
  <c r="J14" i="65"/>
  <c r="I14" i="65"/>
  <c r="H14" i="65"/>
  <c r="I12" i="65"/>
  <c r="G12" i="65"/>
  <c r="E12" i="65"/>
  <c r="J12" i="65" s="1"/>
  <c r="C12" i="65"/>
  <c r="I10" i="65"/>
  <c r="G10" i="65"/>
  <c r="E10" i="65"/>
  <c r="J10" i="65" s="1"/>
  <c r="C10" i="65"/>
  <c r="H10" i="65" l="1"/>
  <c r="H12" i="65"/>
  <c r="E24" i="9" l="1"/>
  <c r="F8" i="60" l="1"/>
  <c r="D8" i="60"/>
  <c r="G66" i="9" l="1"/>
  <c r="D26" i="9"/>
  <c r="E24" i="8" l="1"/>
  <c r="E39" i="23" l="1"/>
  <c r="E27" i="23"/>
  <c r="I21" i="23" l="1"/>
  <c r="H21" i="23"/>
  <c r="F14" i="60"/>
  <c r="D14" i="60"/>
  <c r="I31" i="23" l="1"/>
  <c r="J31" i="23"/>
  <c r="J37" i="23"/>
  <c r="J57" i="23"/>
  <c r="J56" i="23"/>
  <c r="H24" i="60" l="1"/>
  <c r="H34" i="23"/>
  <c r="E54" i="23" l="1"/>
  <c r="H37" i="23"/>
  <c r="H31" i="23"/>
  <c r="H15" i="23"/>
  <c r="I15" i="23"/>
  <c r="C37" i="11" l="1"/>
  <c r="H19" i="64" l="1"/>
  <c r="C9" i="64"/>
  <c r="I52" i="64"/>
  <c r="H11" i="64"/>
  <c r="I14" i="64"/>
  <c r="H15" i="64"/>
  <c r="I18" i="64"/>
  <c r="H13" i="64"/>
  <c r="H17" i="64"/>
  <c r="I13" i="64"/>
  <c r="I17" i="64"/>
  <c r="I31" i="64"/>
  <c r="I29" i="64"/>
  <c r="I28" i="64"/>
  <c r="I27" i="64"/>
  <c r="I25" i="64"/>
  <c r="I24" i="64"/>
  <c r="I23" i="64"/>
  <c r="I22" i="64"/>
  <c r="H12" i="64"/>
  <c r="H43" i="64"/>
  <c r="H42" i="64"/>
  <c r="H41" i="64"/>
  <c r="H39" i="64"/>
  <c r="H38" i="64"/>
  <c r="H37" i="64"/>
  <c r="H36" i="64"/>
  <c r="H35" i="64"/>
  <c r="H34" i="64"/>
  <c r="I47" i="64"/>
  <c r="I46" i="64"/>
  <c r="I12" i="64"/>
  <c r="I43" i="64"/>
  <c r="I42" i="64"/>
  <c r="I39" i="64"/>
  <c r="I37" i="64"/>
  <c r="I36" i="64"/>
  <c r="I35" i="64"/>
  <c r="I34" i="64"/>
  <c r="H10" i="64"/>
  <c r="H14" i="64"/>
  <c r="H18" i="64"/>
  <c r="H31" i="64"/>
  <c r="H30" i="64"/>
  <c r="H29" i="64"/>
  <c r="H28" i="64"/>
  <c r="H27" i="64"/>
  <c r="H26" i="64"/>
  <c r="H25" i="64"/>
  <c r="H24" i="64"/>
  <c r="H23" i="64"/>
  <c r="H22" i="64"/>
  <c r="H47" i="64"/>
  <c r="H46" i="64"/>
  <c r="H54" i="64"/>
  <c r="H53" i="64"/>
  <c r="H52" i="64"/>
  <c r="H51" i="64"/>
  <c r="H50" i="64"/>
  <c r="G9" i="64"/>
  <c r="I11" i="64"/>
  <c r="I15" i="64"/>
  <c r="I53" i="64"/>
  <c r="I51" i="64"/>
  <c r="I50" i="64"/>
  <c r="I54" i="64"/>
  <c r="I19" i="64"/>
  <c r="E9" i="64"/>
  <c r="I10" i="64"/>
  <c r="D9" i="64"/>
  <c r="D30" i="9"/>
  <c r="F24" i="9"/>
  <c r="F22" i="9" l="1"/>
  <c r="I45" i="64"/>
  <c r="H49" i="64"/>
  <c r="H45" i="64"/>
  <c r="H21" i="64"/>
  <c r="I49" i="64"/>
  <c r="E13" i="9" l="1"/>
  <c r="J53" i="23" l="1"/>
  <c r="J34" i="23"/>
  <c r="I22" i="60" l="1"/>
  <c r="G24" i="60"/>
  <c r="D16" i="10" l="1"/>
  <c r="D20" i="60" l="1"/>
  <c r="D25" i="60" l="1"/>
  <c r="D22" i="10" s="1"/>
  <c r="D20" i="10" s="1"/>
  <c r="E44" i="8" l="1"/>
  <c r="D44" i="8"/>
  <c r="F32" i="8"/>
  <c r="E32" i="8"/>
  <c r="D32" i="8"/>
  <c r="I34" i="12" l="1"/>
  <c r="I12" i="23"/>
  <c r="H19" i="23" l="1"/>
  <c r="H32" i="23"/>
  <c r="E50" i="23"/>
  <c r="J36" i="23"/>
  <c r="J32" i="23"/>
  <c r="I52" i="23" l="1"/>
  <c r="H52" i="23"/>
  <c r="J43" i="23" l="1"/>
  <c r="J35" i="23"/>
  <c r="C24" i="9" l="1"/>
  <c r="C22" i="9" s="1"/>
  <c r="C20" i="9"/>
  <c r="C18" i="9"/>
  <c r="C17" i="9"/>
  <c r="C16" i="9"/>
  <c r="C15" i="9"/>
  <c r="C14" i="9"/>
  <c r="C13" i="9"/>
  <c r="C11" i="9" l="1"/>
  <c r="C9" i="9" s="1"/>
  <c r="C43" i="8" l="1"/>
  <c r="C42" i="8" s="1"/>
  <c r="C41" i="8" s="1"/>
  <c r="C40" i="8" s="1"/>
  <c r="C38" i="8"/>
  <c r="C37" i="8" s="1"/>
  <c r="C29" i="8"/>
  <c r="C24" i="8"/>
  <c r="C22" i="8"/>
  <c r="C20" i="8" s="1"/>
  <c r="C17" i="8"/>
  <c r="C15" i="8"/>
  <c r="B27" i="10" l="1"/>
  <c r="C36" i="8"/>
  <c r="C34" i="8" s="1"/>
  <c r="B29" i="10"/>
  <c r="C13" i="8"/>
  <c r="C11" i="8" s="1"/>
  <c r="C9" i="8" l="1"/>
  <c r="B10" i="10"/>
  <c r="D15" i="8" l="1"/>
  <c r="D17" i="8"/>
  <c r="D22" i="8"/>
  <c r="D20" i="8" s="1"/>
  <c r="D24" i="8"/>
  <c r="D29" i="8"/>
  <c r="D38" i="8"/>
  <c r="D37" i="8" s="1"/>
  <c r="D43" i="8"/>
  <c r="D42" i="8" s="1"/>
  <c r="D41" i="8" s="1"/>
  <c r="D40" i="8" s="1"/>
  <c r="D46" i="8"/>
  <c r="D13" i="8" l="1"/>
  <c r="D11" i="8" s="1"/>
  <c r="C29" i="10"/>
  <c r="D36" i="8"/>
  <c r="D34" i="8" s="1"/>
  <c r="C10" i="10" l="1"/>
  <c r="D9" i="8"/>
  <c r="D24" i="9"/>
  <c r="D22" i="9" s="1"/>
  <c r="B8" i="60"/>
  <c r="E14" i="9"/>
  <c r="E15" i="9"/>
  <c r="E16" i="9"/>
  <c r="E17" i="9"/>
  <c r="E18" i="9"/>
  <c r="F43" i="8"/>
  <c r="E20" i="9" l="1"/>
  <c r="E11" i="9" s="1"/>
  <c r="D20" i="9"/>
  <c r="D18" i="9"/>
  <c r="D17" i="9"/>
  <c r="D16" i="9"/>
  <c r="D15" i="9"/>
  <c r="D14" i="9"/>
  <c r="D13" i="9"/>
  <c r="D11" i="9" l="1"/>
  <c r="D9" i="9" s="1"/>
  <c r="C54" i="23"/>
  <c r="C27" i="23"/>
  <c r="B20" i="60" l="1"/>
  <c r="F18" i="9" l="1"/>
  <c r="F17" i="9"/>
  <c r="F16" i="9"/>
  <c r="F15" i="9"/>
  <c r="F14" i="9"/>
  <c r="F13" i="9"/>
  <c r="F11" i="9" l="1"/>
  <c r="J44" i="23"/>
  <c r="I23" i="60" l="1"/>
  <c r="F42" i="8" l="1"/>
  <c r="F41" i="8" s="1"/>
  <c r="F40" i="8" s="1"/>
  <c r="H20" i="9" l="1"/>
  <c r="G17" i="23"/>
  <c r="G54" i="23"/>
  <c r="J41" i="23"/>
  <c r="J40" i="23"/>
  <c r="I16" i="9" l="1"/>
  <c r="F24" i="8"/>
  <c r="F38" i="8"/>
  <c r="F37" i="8" s="1"/>
  <c r="F36" i="8" s="1"/>
  <c r="F34" i="8" s="1"/>
  <c r="F29" i="8"/>
  <c r="H39" i="8" l="1"/>
  <c r="H38" i="8" s="1"/>
  <c r="H37" i="8" s="1"/>
  <c r="H36" i="8" s="1"/>
  <c r="E38" i="8"/>
  <c r="E29" i="10" l="1"/>
  <c r="I44" i="8" l="1"/>
  <c r="E37" i="8"/>
  <c r="D29" i="10" s="1"/>
  <c r="F29" i="10" s="1"/>
  <c r="E36" i="8" l="1"/>
  <c r="E43" i="8"/>
  <c r="I43" i="8" s="1"/>
  <c r="I23" i="8"/>
  <c r="H23" i="8"/>
  <c r="F22" i="8"/>
  <c r="E22" i="8"/>
  <c r="E20" i="8" s="1"/>
  <c r="F20" i="8" l="1"/>
  <c r="E42" i="8"/>
  <c r="E17" i="8"/>
  <c r="E15" i="8" s="1"/>
  <c r="E41" i="8" l="1"/>
  <c r="E40" i="8" s="1"/>
  <c r="I42" i="8"/>
  <c r="F17" i="8"/>
  <c r="E34" i="8" l="1"/>
  <c r="H34" i="8" s="1"/>
  <c r="F48" i="8"/>
  <c r="E22" i="9" l="1"/>
  <c r="H23" i="23" l="1"/>
  <c r="E17" i="23"/>
  <c r="J24" i="23"/>
  <c r="J25" i="23" l="1"/>
  <c r="H25" i="23"/>
  <c r="F15" i="8" l="1"/>
  <c r="F13" i="8" s="1"/>
  <c r="F11" i="8" s="1"/>
  <c r="F9" i="8" s="1"/>
  <c r="J45" i="23"/>
  <c r="E13" i="11" l="1"/>
  <c r="H18" i="9" l="1"/>
  <c r="H16" i="9"/>
  <c r="H14" i="9"/>
  <c r="I14" i="9"/>
  <c r="I18" i="9"/>
  <c r="H26" i="9" l="1"/>
  <c r="I26" i="9" l="1"/>
  <c r="G39" i="23" l="1"/>
  <c r="G50" i="23"/>
  <c r="H56" i="23"/>
  <c r="J51" i="23"/>
  <c r="J48" i="23"/>
  <c r="J42" i="23"/>
  <c r="J33" i="23"/>
  <c r="J22" i="23" l="1"/>
  <c r="G23" i="60"/>
  <c r="G22" i="60"/>
  <c r="F46" i="8" l="1"/>
  <c r="G46" i="8" s="1"/>
  <c r="F9" i="9" l="1"/>
  <c r="F20" i="60"/>
  <c r="B14" i="60"/>
  <c r="B25" i="60" l="1"/>
  <c r="F25" i="60"/>
  <c r="G27" i="23"/>
  <c r="J17" i="23"/>
  <c r="B22" i="10" l="1"/>
  <c r="C22" i="10" l="1"/>
  <c r="I25" i="23" l="1"/>
  <c r="I23" i="23"/>
  <c r="J27" i="23" l="1"/>
  <c r="H57" i="23" l="1"/>
  <c r="H51" i="23"/>
  <c r="H48" i="23"/>
  <c r="H47" i="23"/>
  <c r="H46" i="23"/>
  <c r="I45" i="23"/>
  <c r="H45" i="23"/>
  <c r="I44" i="23"/>
  <c r="H44" i="23"/>
  <c r="I43" i="23"/>
  <c r="H43" i="23"/>
  <c r="H42" i="23"/>
  <c r="I40" i="23"/>
  <c r="H40" i="23"/>
  <c r="I36" i="23"/>
  <c r="H36" i="23"/>
  <c r="I35" i="23"/>
  <c r="H35" i="23"/>
  <c r="I34" i="23"/>
  <c r="I33" i="23"/>
  <c r="H33" i="23"/>
  <c r="I32" i="23"/>
  <c r="H30" i="23"/>
  <c r="I29" i="23"/>
  <c r="H29" i="23"/>
  <c r="I28" i="23"/>
  <c r="H28" i="23"/>
  <c r="H24" i="23"/>
  <c r="H20" i="23"/>
  <c r="H14" i="23"/>
  <c r="H13" i="23"/>
  <c r="J47" i="23"/>
  <c r="J46" i="23"/>
  <c r="J54" i="23"/>
  <c r="C39" i="23"/>
  <c r="G10" i="23"/>
  <c r="G59" i="23" s="1"/>
  <c r="I57" i="23"/>
  <c r="I56" i="23"/>
  <c r="I55" i="23"/>
  <c r="I48" i="23"/>
  <c r="I47" i="23"/>
  <c r="I46" i="23"/>
  <c r="I42" i="23"/>
  <c r="H27" i="23"/>
  <c r="C17" i="23"/>
  <c r="I24" i="23"/>
  <c r="I18" i="23"/>
  <c r="I14" i="23"/>
  <c r="I13" i="23"/>
  <c r="E11" i="23"/>
  <c r="E10" i="23" s="1"/>
  <c r="I30" i="23" l="1"/>
  <c r="I20" i="23"/>
  <c r="I17" i="23"/>
  <c r="I50" i="23"/>
  <c r="H50" i="23"/>
  <c r="J50" i="23"/>
  <c r="H39" i="23"/>
  <c r="J39" i="23"/>
  <c r="I39" i="23"/>
  <c r="H17" i="23"/>
  <c r="H54" i="23"/>
  <c r="E59" i="23"/>
  <c r="I51" i="23"/>
  <c r="I54" i="23"/>
  <c r="B20" i="10" l="1"/>
  <c r="G47" i="8" l="1"/>
  <c r="I19" i="9" l="1"/>
  <c r="I33" i="8"/>
  <c r="I32" i="8" s="1"/>
  <c r="H33" i="8"/>
  <c r="E46" i="8" l="1"/>
  <c r="I11" i="23" l="1"/>
  <c r="H11" i="23"/>
  <c r="H10" i="23" l="1"/>
  <c r="J59" i="23" l="1"/>
  <c r="H59" i="23"/>
  <c r="E9" i="9" l="1"/>
  <c r="E29" i="8" l="1"/>
  <c r="E13" i="8" s="1"/>
  <c r="E11" i="8" l="1"/>
  <c r="D27" i="10"/>
  <c r="D25" i="10" s="1"/>
  <c r="E9" i="8" l="1"/>
  <c r="D10" i="10"/>
  <c r="C50" i="23" l="1"/>
  <c r="H42" i="8" l="1"/>
  <c r="H28" i="8"/>
  <c r="H21" i="8"/>
  <c r="C11" i="23"/>
  <c r="C10" i="23" s="1"/>
  <c r="D10" i="23" s="1"/>
  <c r="I10" i="23" s="1"/>
  <c r="D13" i="12"/>
  <c r="C68" i="12"/>
  <c r="D68" i="12"/>
  <c r="E68" i="12"/>
  <c r="F68" i="12"/>
  <c r="E69" i="12"/>
  <c r="G69" i="12" s="1"/>
  <c r="E70" i="12"/>
  <c r="H70" i="12" s="1"/>
  <c r="D37" i="11"/>
  <c r="I40" i="12" l="1"/>
  <c r="D11" i="12"/>
  <c r="D12" i="10" s="1"/>
  <c r="I69" i="12"/>
  <c r="B25" i="10"/>
  <c r="I41" i="12"/>
  <c r="D14" i="10"/>
  <c r="H69" i="12"/>
  <c r="G68" i="12"/>
  <c r="H68" i="12"/>
  <c r="C27" i="10"/>
  <c r="C25" i="10" s="1"/>
  <c r="I68" i="12"/>
  <c r="D35" i="11"/>
  <c r="B13" i="11" l="1"/>
  <c r="B31" i="11" s="1"/>
  <c r="I59" i="23"/>
  <c r="I27" i="23"/>
  <c r="B16" i="10"/>
  <c r="D13" i="11"/>
  <c r="C59" i="23"/>
  <c r="C13" i="11"/>
  <c r="D9" i="12"/>
  <c r="D54" i="11"/>
  <c r="B37" i="11" l="1"/>
  <c r="B35" i="11" s="1"/>
  <c r="B54" i="11" s="1"/>
  <c r="C31" i="11"/>
  <c r="B13" i="12"/>
  <c r="B11" i="12" s="1"/>
  <c r="F16" i="10"/>
  <c r="C20" i="10"/>
  <c r="I32" i="12"/>
  <c r="C16" i="10"/>
  <c r="B9" i="12" l="1"/>
  <c r="B14" i="10"/>
  <c r="D31" i="11"/>
  <c r="I19" i="12"/>
  <c r="I21" i="12"/>
  <c r="I16" i="12"/>
  <c r="B12" i="10" l="1"/>
  <c r="I23" i="12"/>
  <c r="I29" i="12"/>
  <c r="C13" i="12" l="1"/>
  <c r="C14" i="10" s="1"/>
  <c r="C35" i="11" l="1"/>
  <c r="C54" i="11" s="1"/>
  <c r="C11" i="12"/>
  <c r="C12" i="10" s="1"/>
  <c r="C9" i="12" l="1"/>
  <c r="I37" i="23" l="1"/>
  <c r="H22" i="60" l="1"/>
  <c r="H23" i="60" l="1"/>
  <c r="I22" i="23"/>
  <c r="H22" i="23"/>
  <c r="I20" i="9"/>
  <c r="H30" i="9" l="1"/>
  <c r="I30" i="9" l="1"/>
  <c r="H28" i="9" l="1"/>
  <c r="I28" i="9"/>
  <c r="I22" i="9" l="1"/>
  <c r="H22" i="9"/>
  <c r="I24" i="9" l="1"/>
  <c r="H24" i="9" l="1"/>
  <c r="F13" i="12" l="1"/>
  <c r="G48" i="8" l="1"/>
  <c r="I22" i="8"/>
  <c r="I41" i="8"/>
  <c r="I48" i="8" l="1"/>
  <c r="I46" i="8"/>
  <c r="H46" i="8"/>
  <c r="E27" i="10"/>
  <c r="E25" i="10" s="1"/>
  <c r="H48" i="8"/>
  <c r="H22" i="8"/>
  <c r="H41" i="8"/>
  <c r="F27" i="10" l="1"/>
  <c r="F25" i="10"/>
  <c r="I25" i="8" l="1"/>
  <c r="H25" i="8"/>
  <c r="I26" i="8" l="1"/>
  <c r="I17" i="9"/>
  <c r="H17" i="9"/>
  <c r="H26" i="8"/>
  <c r="I15" i="9" l="1"/>
  <c r="H15" i="9"/>
  <c r="H30" i="8"/>
  <c r="I30" i="8"/>
  <c r="I29" i="8" l="1"/>
  <c r="H29" i="8"/>
  <c r="I39" i="8" l="1"/>
  <c r="H20" i="8"/>
  <c r="I20" i="8"/>
  <c r="I38" i="8" l="1"/>
  <c r="I37" i="8"/>
  <c r="I36" i="8" s="1"/>
  <c r="I34" i="8" l="1"/>
  <c r="H27" i="8"/>
  <c r="I27" i="8"/>
  <c r="H40" i="8" l="1"/>
  <c r="I40" i="8"/>
  <c r="H19" i="8" l="1"/>
  <c r="I19" i="8"/>
  <c r="E31" i="11" l="1"/>
  <c r="H17" i="8"/>
  <c r="I17" i="8"/>
  <c r="H15" i="8"/>
  <c r="I15" i="8"/>
  <c r="H13" i="8" l="1"/>
  <c r="I13" i="8"/>
  <c r="I11" i="8"/>
  <c r="E10" i="10"/>
  <c r="H11" i="8" l="1"/>
  <c r="F10" i="10"/>
  <c r="H9" i="8" l="1"/>
  <c r="I9" i="8"/>
  <c r="H24" i="8"/>
  <c r="I24" i="8"/>
  <c r="F13" i="11" l="1"/>
  <c r="F31" i="11" l="1"/>
  <c r="H18" i="8" l="1"/>
  <c r="I18" i="8"/>
  <c r="I11" i="9" l="1"/>
  <c r="H11" i="9"/>
  <c r="H13" i="9"/>
  <c r="I13" i="9"/>
  <c r="I9" i="9" l="1"/>
  <c r="H9" i="9"/>
  <c r="H11" i="60" l="1"/>
  <c r="G21" i="60"/>
  <c r="G11" i="60" l="1"/>
  <c r="I11" i="60"/>
  <c r="H21" i="60"/>
  <c r="G18" i="60" l="1"/>
  <c r="I19" i="60"/>
  <c r="H17" i="60"/>
  <c r="G10" i="60"/>
  <c r="G15" i="60"/>
  <c r="I16" i="60"/>
  <c r="H13" i="60"/>
  <c r="G9" i="60"/>
  <c r="H20" i="60" l="1"/>
  <c r="I13" i="60"/>
  <c r="I18" i="60"/>
  <c r="H19" i="60"/>
  <c r="I15" i="60"/>
  <c r="I17" i="60"/>
  <c r="G19" i="60"/>
  <c r="G16" i="60"/>
  <c r="I10" i="60"/>
  <c r="H9" i="60"/>
  <c r="H15" i="60"/>
  <c r="G13" i="60"/>
  <c r="G8" i="60" s="1"/>
  <c r="I9" i="60"/>
  <c r="G20" i="60"/>
  <c r="G17" i="60"/>
  <c r="H18" i="60"/>
  <c r="H10" i="60"/>
  <c r="I20" i="60"/>
  <c r="I51" i="12" l="1"/>
  <c r="I53" i="12"/>
  <c r="H8" i="60"/>
  <c r="I8" i="60"/>
  <c r="H14" i="60"/>
  <c r="G14" i="60"/>
  <c r="I14" i="60"/>
  <c r="I52" i="12" l="1"/>
  <c r="G25" i="60"/>
  <c r="I25" i="60"/>
  <c r="H25" i="60"/>
  <c r="E22" i="10"/>
  <c r="I49" i="12" l="1"/>
  <c r="E20" i="10"/>
  <c r="F22" i="10"/>
  <c r="F20" i="10" s="1"/>
  <c r="I47" i="12" l="1"/>
  <c r="I26" i="64" l="1"/>
  <c r="I30" i="64"/>
  <c r="I38" i="64"/>
  <c r="I21" i="64" l="1"/>
  <c r="I41" i="64"/>
  <c r="H16" i="64" l="1"/>
  <c r="F9" i="64"/>
  <c r="I16" i="64"/>
  <c r="H9" i="64" l="1"/>
  <c r="I9" i="64"/>
  <c r="I15" i="12"/>
  <c r="H40" i="64" l="1"/>
  <c r="I40" i="64" l="1"/>
  <c r="H33" i="64" l="1"/>
  <c r="I33" i="64"/>
  <c r="H56" i="64" l="1"/>
  <c r="I56" i="64"/>
  <c r="E37" i="11"/>
  <c r="I17" i="12"/>
  <c r="F37" i="11" l="1"/>
  <c r="E35" i="11"/>
  <c r="I13" i="12"/>
  <c r="E54" i="11" l="1"/>
  <c r="F35" i="11"/>
  <c r="I11" i="12"/>
  <c r="E12" i="10"/>
  <c r="I9" i="12" l="1"/>
  <c r="F12" i="10"/>
  <c r="E18" i="10"/>
  <c r="E31" i="10" s="1"/>
  <c r="E14" i="10"/>
  <c r="F14" i="10" s="1"/>
  <c r="E56" i="11"/>
  <c r="F54" i="11"/>
  <c r="F11" i="12"/>
  <c r="F9" i="12" s="1"/>
</calcChain>
</file>

<file path=xl/sharedStrings.xml><?xml version="1.0" encoding="utf-8"?>
<sst xmlns="http://schemas.openxmlformats.org/spreadsheetml/2006/main" count="985" uniqueCount="370">
  <si>
    <t>DETALLE</t>
  </si>
  <si>
    <t>VARIACION</t>
  </si>
  <si>
    <t>ASIGNADO</t>
  </si>
  <si>
    <t>ACUMULADO</t>
  </si>
  <si>
    <t>ABSOLUTA</t>
  </si>
  <si>
    <t>RELATIVA</t>
  </si>
  <si>
    <t xml:space="preserve"> </t>
  </si>
  <si>
    <t xml:space="preserve">            T  O  T   A   L...</t>
  </si>
  <si>
    <t xml:space="preserve"> I  Ingresos Corrientes</t>
  </si>
  <si>
    <t xml:space="preserve"> II  Ingreso de Capital</t>
  </si>
  <si>
    <t>MODIFICADO</t>
  </si>
  <si>
    <t>EJECUTADO</t>
  </si>
  <si>
    <t>T   O   T   A   L</t>
  </si>
  <si>
    <t>INGRESOS PROPIOS</t>
  </si>
  <si>
    <t>APORTE ESTATAL</t>
  </si>
  <si>
    <t>SALDO</t>
  </si>
  <si>
    <t>A LA FECHA</t>
  </si>
  <si>
    <t>ANUAL</t>
  </si>
  <si>
    <t>INGRESOS</t>
  </si>
  <si>
    <t>GASTOS</t>
  </si>
  <si>
    <t>Resultados Presupuestarios</t>
  </si>
  <si>
    <t>TOTAL</t>
  </si>
  <si>
    <t>PRESUPUESTO</t>
  </si>
  <si>
    <t>RECAUDACION</t>
  </si>
  <si>
    <t>MENSUAL</t>
  </si>
  <si>
    <t xml:space="preserve">       Gobierno Central.</t>
  </si>
  <si>
    <t xml:space="preserve">  </t>
  </si>
  <si>
    <t xml:space="preserve">  CODIFICACION PRESUPUESTARIA</t>
  </si>
  <si>
    <t>ACUMULADA</t>
  </si>
  <si>
    <t xml:space="preserve"> 1.2.1.4.07</t>
  </si>
  <si>
    <t xml:space="preserve"> 1.2.1.4.99</t>
  </si>
  <si>
    <t>TRANSFERENCIAS CORRIENTES</t>
  </si>
  <si>
    <t>1.2.3.1.07</t>
  </si>
  <si>
    <t>TRANSFERENCIAS DE CAPITAL</t>
  </si>
  <si>
    <t>2.3.2.1.07</t>
  </si>
  <si>
    <t xml:space="preserve">        Saldo Inicial en Caja y Banco</t>
  </si>
  <si>
    <t xml:space="preserve">        Transferencias de Capital</t>
  </si>
  <si>
    <t xml:space="preserve">   A. Ingresos Tributarios</t>
  </si>
  <si>
    <t xml:space="preserve">   B. Ingresos No Tributarios</t>
  </si>
  <si>
    <t xml:space="preserve">       1.Renta de Activos.</t>
  </si>
  <si>
    <t xml:space="preserve">       3. Tasas y Derechos</t>
  </si>
  <si>
    <t xml:space="preserve">       4. Ingresos Varios</t>
  </si>
  <si>
    <t xml:space="preserve">   D.   Menos S. Final en Caja</t>
  </si>
  <si>
    <t xml:space="preserve">      Total Final en Caja</t>
  </si>
  <si>
    <t xml:space="preserve">           Total de Gastos </t>
  </si>
  <si>
    <t xml:space="preserve">         P R E S U P U E S T O</t>
  </si>
  <si>
    <t>PAGADO ACUMULADO</t>
  </si>
  <si>
    <t xml:space="preserve">                T   O   T    A    L</t>
  </si>
  <si>
    <t xml:space="preserve">          I.  Servicios Personales</t>
  </si>
  <si>
    <t xml:space="preserve">          3.  Materiales y Suministro</t>
  </si>
  <si>
    <t xml:space="preserve">               a. Gobierno Central</t>
  </si>
  <si>
    <t xml:space="preserve">               d. Municipios</t>
  </si>
  <si>
    <t xml:space="preserve">       C.  Intereses de la Deuda</t>
  </si>
  <si>
    <t xml:space="preserve">           I. Intereses y Comisiones</t>
  </si>
  <si>
    <t xml:space="preserve">               a. Interna</t>
  </si>
  <si>
    <t xml:space="preserve">               b. Externa</t>
  </si>
  <si>
    <t xml:space="preserve">          1. Al sector privado.</t>
  </si>
  <si>
    <t xml:space="preserve">          1. Interna.</t>
  </si>
  <si>
    <t xml:space="preserve">          2. Externa.</t>
  </si>
  <si>
    <t>EJECUCIÓN</t>
  </si>
  <si>
    <t>LEY</t>
  </si>
  <si>
    <t>0</t>
  </si>
  <si>
    <t>SERVICIOS PERSONALES</t>
  </si>
  <si>
    <t>000</t>
  </si>
  <si>
    <t>SUELDOS FIJOS</t>
  </si>
  <si>
    <t>001</t>
  </si>
  <si>
    <t>002</t>
  </si>
  <si>
    <t>SUELDO PERSONAL TRANS.</t>
  </si>
  <si>
    <t>003</t>
  </si>
  <si>
    <t>CONTINGENTE</t>
  </si>
  <si>
    <t>010</t>
  </si>
  <si>
    <t xml:space="preserve">SOBRESUELDOS </t>
  </si>
  <si>
    <t>030</t>
  </si>
  <si>
    <t>GASTOS DE REPRES.</t>
  </si>
  <si>
    <t>050</t>
  </si>
  <si>
    <t>XIII MES</t>
  </si>
  <si>
    <t>070</t>
  </si>
  <si>
    <t>CONTRIBUC. A LA S.S.</t>
  </si>
  <si>
    <t>080</t>
  </si>
  <si>
    <t>OTROS SERV. PERSONALES</t>
  </si>
  <si>
    <t>090</t>
  </si>
  <si>
    <t>CR.REC.POR S. PERSONAL</t>
  </si>
  <si>
    <t>1</t>
  </si>
  <si>
    <t>SERV. NO PERSONALES</t>
  </si>
  <si>
    <t>ALQUILERES</t>
  </si>
  <si>
    <t>EQUIPO DE OFICINA</t>
  </si>
  <si>
    <t>110</t>
  </si>
  <si>
    <t>SERVICIOS BASICOS</t>
  </si>
  <si>
    <t>120</t>
  </si>
  <si>
    <t>IMPRESOS Y ENCUADER.</t>
  </si>
  <si>
    <t>130</t>
  </si>
  <si>
    <t>INF.Y PUBLICIDAD</t>
  </si>
  <si>
    <t>140</t>
  </si>
  <si>
    <t>VIATICOS</t>
  </si>
  <si>
    <t>A PERSONAS</t>
  </si>
  <si>
    <t>150</t>
  </si>
  <si>
    <t>TRANSPORTE</t>
  </si>
  <si>
    <t>160</t>
  </si>
  <si>
    <t>S. COMERCIALES</t>
  </si>
  <si>
    <t>180</t>
  </si>
  <si>
    <t>MANTO Y REPARACION</t>
  </si>
  <si>
    <t>CR.REC.POR S. NO PERS.</t>
  </si>
  <si>
    <t>2</t>
  </si>
  <si>
    <t>MATER.Y SUMINISTROS</t>
  </si>
  <si>
    <t>200</t>
  </si>
  <si>
    <t>ALIMENTOS Y BEBIDAS</t>
  </si>
  <si>
    <t>210</t>
  </si>
  <si>
    <t>TEXTILES Y VESTUARIOS</t>
  </si>
  <si>
    <t>220</t>
  </si>
  <si>
    <t>COMBUSTIBLES Y LUB.</t>
  </si>
  <si>
    <t>230</t>
  </si>
  <si>
    <t>PROD. DE PAPEL</t>
  </si>
  <si>
    <t>240</t>
  </si>
  <si>
    <t>OTROS PROD. QUIMICOS</t>
  </si>
  <si>
    <t>250</t>
  </si>
  <si>
    <t>MAT. DE CONSTRUCCION</t>
  </si>
  <si>
    <t>260</t>
  </si>
  <si>
    <t>PRODUCTOS VARIOS</t>
  </si>
  <si>
    <t>270</t>
  </si>
  <si>
    <t>UTILES DE M. DIVERSOS</t>
  </si>
  <si>
    <t>280</t>
  </si>
  <si>
    <t>REPUESTOS</t>
  </si>
  <si>
    <t>CR.REC.POR MAT. Y SUM.</t>
  </si>
  <si>
    <t>3</t>
  </si>
  <si>
    <t>MAQUINARIA Y EQUIPO</t>
  </si>
  <si>
    <t>MAQ.Y EQ. DE PRODUCCION</t>
  </si>
  <si>
    <t>EQUIPO DE LABORATORIO</t>
  </si>
  <si>
    <t>MOBILIARIO DE OFICINA</t>
  </si>
  <si>
    <t>MAQ. Y EQUIPOS VARIOS</t>
  </si>
  <si>
    <t>EQUIPO DE COMPUTACION</t>
  </si>
  <si>
    <t>INV. FINANCIERAS</t>
  </si>
  <si>
    <t>COMPRA DE EXISTENCIA</t>
  </si>
  <si>
    <t>CR. REC. INVERSIONES FIN.</t>
  </si>
  <si>
    <t>6</t>
  </si>
  <si>
    <t>600</t>
  </si>
  <si>
    <t>610</t>
  </si>
  <si>
    <t>BECAS DE ESTUDIO</t>
  </si>
  <si>
    <t>660</t>
  </si>
  <si>
    <t>TRANSF. AL EXTERIOR</t>
  </si>
  <si>
    <t>TOTAL FUNCIONAMIENTO</t>
  </si>
  <si>
    <t>PROGRAMA DE CONSTRUCCIONES</t>
  </si>
  <si>
    <t>CONSTRUCCION II FASE DEL PROYECTO DEL CAMPUS CENTRAL</t>
  </si>
  <si>
    <t>PROGRAMA DE MOBILIARIO</t>
  </si>
  <si>
    <t>PROGRAMAS-PROYECTOS</t>
  </si>
  <si>
    <t xml:space="preserve">     </t>
  </si>
  <si>
    <t>CONSULTORIAS Y SERV</t>
  </si>
  <si>
    <t>FORTALECIMIENTO DE LA SEDE REGIONAL</t>
  </si>
  <si>
    <t>004</t>
  </si>
  <si>
    <t>PERSONAL TRANSITORIO</t>
  </si>
  <si>
    <t>CONSTRUCCIONES POR CONTRATO</t>
  </si>
  <si>
    <t>EDIFICACIONES</t>
  </si>
  <si>
    <t>TOTAL INVERSION</t>
  </si>
  <si>
    <t>PRODUCTOS DE PAPEL Y CARTON</t>
  </si>
  <si>
    <t>PAGADO</t>
  </si>
  <si>
    <t>FORTALECIMIENTO DE LA GESTIÓN DE PATENTES TECNOLÓGICAS</t>
  </si>
  <si>
    <t>BECAS DE ESTUDIOS</t>
  </si>
  <si>
    <t>MANTENIMIENTO PREVENTIVO Y CORRECTIVO DE LA INFRAESTRUCTURA FISICA Y PATRIMONIAL DE LA UTP A NIVEL NACIONAL.</t>
  </si>
  <si>
    <t>INVESTIGACION Y TRANSFERENCIA DE TECNOLOGÍA</t>
  </si>
  <si>
    <t>ESTUDIO DE CONSULTORIA PARA PROYECTOS DE ESTADO</t>
  </si>
  <si>
    <t>EQUIIPO MEDICO, LABORATORIOS</t>
  </si>
  <si>
    <t>DECIMO TERCER MES</t>
  </si>
  <si>
    <t>CONTRIBUCIÓN SEG. SOCIAL</t>
  </si>
  <si>
    <t>DESARROLLO DEL CENTRO DE ESTUDIOS MULTIDISCIPLINARIO EN CIENCIAS</t>
  </si>
  <si>
    <t>IMPLEMENTACIÓN DE BASE DE DATOS BIBLIOGRÁFICOS Y COLECCIONES</t>
  </si>
  <si>
    <t>HABILITACIÓN DEL LABORATORIO DE ANÁLISIS INDUSTRIALES Y CIENCIA</t>
  </si>
  <si>
    <t>HABILITACIÓN DE LABORATORIOS DE DOCENCIA PARA EL CENTRO DE ING</t>
  </si>
  <si>
    <t xml:space="preserve">SALDO </t>
  </si>
  <si>
    <t>TRANSFERENCIAS CORR.</t>
  </si>
  <si>
    <t>PORCENTUAL</t>
  </si>
  <si>
    <t xml:space="preserve">   B. Transf. de Capital</t>
  </si>
  <si>
    <t>ABOLUTA</t>
  </si>
  <si>
    <t>4=3/2*100</t>
  </si>
  <si>
    <t>O/G</t>
  </si>
  <si>
    <t>CTA.</t>
  </si>
  <si>
    <t>EJECUCIÓN PORCENTUAL</t>
  </si>
  <si>
    <t>MEJORAMIENTO DEL CENTRO DE DATOS DE LA UTP</t>
  </si>
  <si>
    <t>UNIVERSIDAD TECNOLÓGICA DE PANAMÁ</t>
  </si>
  <si>
    <t>DIRECCIÓN NACIONAL DE PRESUPUESTO</t>
  </si>
  <si>
    <t>CRÉDITO REC.  MATER.Y SUMIN.</t>
  </si>
  <si>
    <t xml:space="preserve">MATERIALES DE CONSTRUCCION </t>
  </si>
  <si>
    <t>MAQUINARIA Y EQ.  TRANSPORTE</t>
  </si>
  <si>
    <t>CRÉDITO REC. DE MAQ.Y EQUIPO</t>
  </si>
  <si>
    <t>TRANSF.CORRIENTES  INSTITUC.</t>
  </si>
  <si>
    <t>CRED. REC. POR TRANSF.</t>
  </si>
  <si>
    <t>PENSIÓN Y JUBILACIONES</t>
  </si>
  <si>
    <t>FORTALECIMIENTO  DE LA CIENCIA, TECNOLOGIA E INNOVACION</t>
  </si>
  <si>
    <t>MEJORAMIENTO LABORATORIOS FACULTADES Y CENTROS REGIONALES</t>
  </si>
  <si>
    <t>CONSULTORÍA</t>
  </si>
  <si>
    <t>CR.REC.  SERV. NO PERSONALES</t>
  </si>
  <si>
    <t xml:space="preserve">        Inversiòn Fisica  </t>
  </si>
  <si>
    <t xml:space="preserve">        Recursos del Credito</t>
  </si>
  <si>
    <t xml:space="preserve">       2. Transf. Corrientes</t>
  </si>
  <si>
    <t xml:space="preserve">          2.  Serv. No Personales</t>
  </si>
  <si>
    <t xml:space="preserve">               b. Ent. Descentral.</t>
  </si>
  <si>
    <t xml:space="preserve">               c. Empresas Pùblicas</t>
  </si>
  <si>
    <t xml:space="preserve">          I. Obras y Construcciones</t>
  </si>
  <si>
    <t xml:space="preserve">          I. Conces. de Prèstamos</t>
  </si>
  <si>
    <t xml:space="preserve">          2. Adquisiciòn de Valores</t>
  </si>
  <si>
    <t xml:space="preserve">          3. Compra de Existencia</t>
  </si>
  <si>
    <t xml:space="preserve">          4. Adquis. de Inmuebles</t>
  </si>
  <si>
    <t xml:space="preserve">          5. Otras. (Proy. Peles)</t>
  </si>
  <si>
    <t xml:space="preserve">          2. Al sector Público.</t>
  </si>
  <si>
    <t xml:space="preserve">          4.  Maquinaria y Equipo</t>
  </si>
  <si>
    <t xml:space="preserve">          5.  Inversiones Directas</t>
  </si>
  <si>
    <t xml:space="preserve">          2. Maquinaria y Equipo.</t>
  </si>
  <si>
    <t xml:space="preserve">          3. Investig. Y Transf. de Tec.</t>
  </si>
  <si>
    <t>CODIFICACIÓN</t>
  </si>
  <si>
    <t>1.95.1.2.1.4.07</t>
  </si>
  <si>
    <t>1.95.1.2.1</t>
  </si>
  <si>
    <t>1.95.1.2</t>
  </si>
  <si>
    <t>1.95.1.2.1.4.99</t>
  </si>
  <si>
    <t>1.95.1.2.3</t>
  </si>
  <si>
    <t xml:space="preserve"> 1.95.1.2.3.1</t>
  </si>
  <si>
    <t>1.95.2.3.1.07</t>
  </si>
  <si>
    <t>1.95.1.2.4</t>
  </si>
  <si>
    <t>1.95.1.2.4.1.26</t>
  </si>
  <si>
    <t>1.95.1.2.4.1.99</t>
  </si>
  <si>
    <t>1.95.1.2.4.1.24</t>
  </si>
  <si>
    <t>1.95.1.2.6</t>
  </si>
  <si>
    <t>1.95.1.2.6.0.99</t>
  </si>
  <si>
    <t>1.95.2</t>
  </si>
  <si>
    <t>1.95.2.3</t>
  </si>
  <si>
    <t>1.95.2.3.2</t>
  </si>
  <si>
    <t>1.95.2.3.2.1</t>
  </si>
  <si>
    <t>1.95.2.3.2.1.07</t>
  </si>
  <si>
    <t>1.95.2.4</t>
  </si>
  <si>
    <t>1.95.2.4.2</t>
  </si>
  <si>
    <t>1.95.2.4.2.0</t>
  </si>
  <si>
    <t>1.95.2.4.2.0.01</t>
  </si>
  <si>
    <t>1.95.1</t>
  </si>
  <si>
    <t xml:space="preserve">    1.  No Tributarios</t>
  </si>
  <si>
    <t xml:space="preserve">            1.1.1.1 Lab. y C. Especializados.</t>
  </si>
  <si>
    <t xml:space="preserve">            2.1. Disponible  Libre en Bco.</t>
  </si>
  <si>
    <t>1.95.1.2.1.4</t>
  </si>
  <si>
    <t xml:space="preserve">            1.1.1.2 Otros Servicios-Autogestión.</t>
  </si>
  <si>
    <t>DESARROLLO DEL PROGRAMA INSTITUCIONAL DE INVESTIGACIÓN</t>
  </si>
  <si>
    <t>INFORMACIÓN Y PUBLICIDAD</t>
  </si>
  <si>
    <t>CONSTRUCCIÓN DE AULAS DE DE PANAMA OESTE</t>
  </si>
  <si>
    <t>PRESUPUESTOS</t>
  </si>
  <si>
    <t xml:space="preserve">  EJECUCION DE INGRESOS SEGÚN OBJETO</t>
  </si>
  <si>
    <t xml:space="preserve">  FINANCIAMIENTO PRESUPUESTARIO DE INGRESOS Y GASTOS</t>
  </si>
  <si>
    <t xml:space="preserve">  FLUJO PRESUPUESTARIO DE INGRESOS Y GASTOS</t>
  </si>
  <si>
    <r>
      <t xml:space="preserve">       </t>
    </r>
    <r>
      <rPr>
        <b/>
        <sz val="11"/>
        <rFont val="Arial"/>
        <family val="2"/>
      </rPr>
      <t>D.  Amort. de la Deuda.</t>
    </r>
  </si>
  <si>
    <t xml:space="preserve"> EJECUCION PRESUPUESTARIA  DE FUNCIONAMIENTO </t>
  </si>
  <si>
    <t xml:space="preserve">  EJECUCIÓN PRESUPUESTARIA DE INVERSIONES </t>
  </si>
  <si>
    <t xml:space="preserve">   EJECUCION PRESUPUESTARIA DE INVERSIONES</t>
  </si>
  <si>
    <t>INSTALACIONES</t>
  </si>
  <si>
    <t>CRÉDITO REC. R CONSTRUCCIONES</t>
  </si>
  <si>
    <t xml:space="preserve">  BALANCE PRESUPUESTARIO ACUMULADO DE GASTO</t>
  </si>
  <si>
    <t xml:space="preserve">    1.3. Tasa y Derechos</t>
  </si>
  <si>
    <t xml:space="preserve">    1.4. Ingresos Varios</t>
  </si>
  <si>
    <t>1.95.1.4.0</t>
  </si>
  <si>
    <t>1.95.1.4.2.0.01</t>
  </si>
  <si>
    <r>
      <t xml:space="preserve">    </t>
    </r>
    <r>
      <rPr>
        <b/>
        <sz val="10.5"/>
        <rFont val="Arial"/>
        <family val="2"/>
      </rPr>
      <t xml:space="preserve">2. </t>
    </r>
    <r>
      <rPr>
        <sz val="10.5"/>
        <rFont val="Arial"/>
        <family val="2"/>
      </rPr>
      <t>Saldo en Caja y Banco</t>
    </r>
  </si>
  <si>
    <t xml:space="preserve">        Inversión Financiera</t>
  </si>
  <si>
    <t xml:space="preserve">       Gastos  de Operación ( 0-1-2-3-4-9 )</t>
  </si>
  <si>
    <t>I.  Ingresos Corrientes</t>
  </si>
  <si>
    <t xml:space="preserve">       Interés  de la Deuda ( 8 )</t>
  </si>
  <si>
    <t xml:space="preserve">       Transferencias Corrientes  (6)</t>
  </si>
  <si>
    <t xml:space="preserve">   C. Saldo en Caja Corriente</t>
  </si>
  <si>
    <t>II. Ingreso de Capital</t>
  </si>
  <si>
    <t xml:space="preserve">   A. Saldo Inicial en Caja y Bco.</t>
  </si>
  <si>
    <t xml:space="preserve">   B. Recursos del Crédito</t>
  </si>
  <si>
    <t xml:space="preserve">   C. Otros Rec. de Capital</t>
  </si>
  <si>
    <t xml:space="preserve">       1. Transf. de Capital</t>
  </si>
  <si>
    <t>I. Gastos Corrientes</t>
  </si>
  <si>
    <t xml:space="preserve">   A. Operaciòn</t>
  </si>
  <si>
    <t xml:space="preserve">       1.  Servicios Personales</t>
  </si>
  <si>
    <t xml:space="preserve">       2.  Serv. No Personales</t>
  </si>
  <si>
    <t xml:space="preserve">       3.  Materiales y Suministro</t>
  </si>
  <si>
    <t xml:space="preserve">       4.  Maquinaria y Equipo</t>
  </si>
  <si>
    <t xml:space="preserve">       5.  Inversiones Fínancieras</t>
  </si>
  <si>
    <t xml:space="preserve">   B. Transf. Corrientes</t>
  </si>
  <si>
    <t xml:space="preserve">   C. Intereses de la Deuda</t>
  </si>
  <si>
    <t>II. Gastos de Capital</t>
  </si>
  <si>
    <t xml:space="preserve">   A.  Inversiones Fìsicas</t>
  </si>
  <si>
    <t xml:space="preserve">   B.  Inversiones Financieras</t>
  </si>
  <si>
    <t xml:space="preserve">   C.  Transf. de Capital</t>
  </si>
  <si>
    <t xml:space="preserve">   D.  Amortización de la Deuda</t>
  </si>
  <si>
    <t xml:space="preserve">          2.  Transferencia al Exterior</t>
  </si>
  <si>
    <t xml:space="preserve">          3.  Cr. Rec.Transferencia </t>
  </si>
  <si>
    <t xml:space="preserve">          4.  Otras Transferencia </t>
  </si>
  <si>
    <t xml:space="preserve">              a. Gobierno Central</t>
  </si>
  <si>
    <t xml:space="preserve">              b. Entidades   Descent.ral. </t>
  </si>
  <si>
    <t>I  Gastos Corrientes</t>
  </si>
  <si>
    <t>II  Gastos DE CAPITAL</t>
  </si>
  <si>
    <t xml:space="preserve">     A. Operación</t>
  </si>
  <si>
    <t xml:space="preserve">     B. Transferencias</t>
  </si>
  <si>
    <t xml:space="preserve">     A.  Inversiones Físicas</t>
  </si>
  <si>
    <t xml:space="preserve">     B.  Inversiones Financieras</t>
  </si>
  <si>
    <t xml:space="preserve">     C.  Transferencia de Capital.</t>
  </si>
  <si>
    <t>TRANSFERECIAS CORRIENTES</t>
  </si>
  <si>
    <t xml:space="preserve">    1.2.  Transferencias Corrientes</t>
  </si>
  <si>
    <t xml:space="preserve">    1. Otros Ingresos de Capital</t>
  </si>
  <si>
    <t xml:space="preserve">     2. Saldo en Caja y Banco</t>
  </si>
  <si>
    <t xml:space="preserve">            2.1.1 Disponible Libre en Bco.</t>
  </si>
  <si>
    <t xml:space="preserve">            2.1.1.1 Disponible Libre en Bco.</t>
  </si>
  <si>
    <t xml:space="preserve">            2.1.1.1.1 Saldo en Caja</t>
  </si>
  <si>
    <t xml:space="preserve">            1.1  Transferencias de Capital</t>
  </si>
  <si>
    <t xml:space="preserve">            1.1.1  Gobierno Central</t>
  </si>
  <si>
    <t xml:space="preserve">            1.1.1.1 Ministerio de Educación</t>
  </si>
  <si>
    <t xml:space="preserve">            2.1 Disponible Libre en Caja</t>
  </si>
  <si>
    <t xml:space="preserve">            4.1. Otros Ing. Varios</t>
  </si>
  <si>
    <t xml:space="preserve">            3.1 Tasas por Servicios</t>
  </si>
  <si>
    <t xml:space="preserve">            3.2. Derechos</t>
  </si>
  <si>
    <t xml:space="preserve">            3.3. Otros  -Biblioteca</t>
  </si>
  <si>
    <t xml:space="preserve">            2. 1  Gobierno Central</t>
  </si>
  <si>
    <t xml:space="preserve">            2.1.1  Ministerio de Educación.</t>
  </si>
  <si>
    <t xml:space="preserve">            1.1  Renta de Activos</t>
  </si>
  <si>
    <t xml:space="preserve">            1.1.1 Ing. por Vtas. de Servicios</t>
  </si>
  <si>
    <t xml:space="preserve"> 1.2.4.1.24</t>
  </si>
  <si>
    <t xml:space="preserve"> 1.2.4.1.99</t>
  </si>
  <si>
    <t xml:space="preserve"> 1.2.4.2.26</t>
  </si>
  <si>
    <t xml:space="preserve"> 1.2.6.0.99</t>
  </si>
  <si>
    <t xml:space="preserve"> 1.4.2.0.01</t>
  </si>
  <si>
    <t xml:space="preserve"> 2.4.2.0.01</t>
  </si>
  <si>
    <t>UNIVERSIDAD TECNOLÓGICA DE PANAMA</t>
  </si>
  <si>
    <t>DIRECCIOÓN NACIONAL DE PRESUPUESTO</t>
  </si>
  <si>
    <t xml:space="preserve">  VENTA DE SERVICIOS</t>
  </si>
  <si>
    <t xml:space="preserve">  OTROS SER. AUTOGESTION</t>
  </si>
  <si>
    <t xml:space="preserve">  MATRICULA-DERECHOS</t>
  </si>
  <si>
    <t xml:space="preserve">  OTROS - BIBLIOTECA</t>
  </si>
  <si>
    <t xml:space="preserve">  TASAS</t>
  </si>
  <si>
    <t xml:space="preserve">  INGRESOS VARIOS</t>
  </si>
  <si>
    <t xml:space="preserve">  SALDO EN CAJA  (CORRIENTE)</t>
  </si>
  <si>
    <t xml:space="preserve">  SALDO EN CAJA (CAPITAL)  </t>
  </si>
  <si>
    <t xml:space="preserve">  APORTE LIBRE</t>
  </si>
  <si>
    <t xml:space="preserve">  I.D.A.A.N.</t>
  </si>
  <si>
    <t xml:space="preserve">  CONTRIBUCION A LA S.S.</t>
  </si>
  <si>
    <t xml:space="preserve"> I.  Ingresos Corrientes</t>
  </si>
  <si>
    <t xml:space="preserve"> II. Gastos Corrientes</t>
  </si>
  <si>
    <t xml:space="preserve"> III. Ahorro  en Cta Corriente ( I-II )</t>
  </si>
  <si>
    <t xml:space="preserve"> IV. Gasto  de Capital</t>
  </si>
  <si>
    <t xml:space="preserve"> V. Ingresos de Capital ( 2 )</t>
  </si>
  <si>
    <t xml:space="preserve"> VI. Resultado Presupuestario (III -1V + V)</t>
  </si>
  <si>
    <t>CR.REC.  SERV.  PERSONALES</t>
  </si>
  <si>
    <t>5=2-3</t>
  </si>
  <si>
    <t>6=3/2</t>
  </si>
  <si>
    <t>COMBUSTIBLE Y LUBRICANTE</t>
  </si>
  <si>
    <t>6=1-3</t>
  </si>
  <si>
    <t>7=2/3*100</t>
  </si>
  <si>
    <t xml:space="preserve">   BALANCE PRESUPUESTARIO ACUMULADO DE INGRESOS</t>
  </si>
  <si>
    <t>RECAUDACIÓN</t>
  </si>
  <si>
    <t>TRANSPORTE DE PERSONAS</t>
  </si>
  <si>
    <t>AL 30 DE SEPTIEMBRE DE 2023 (Miles de Balboas)</t>
  </si>
  <si>
    <t xml:space="preserve"> NIVEL DE CUENTA:AL 30 DE OCTUBRE DE 2023 (En Balboas)</t>
  </si>
  <si>
    <t>POR PROGRAMA  AL 30 DE OCTUBRE DE 2023 (En Balboas)</t>
  </si>
  <si>
    <t xml:space="preserve">  A NIVEL DE CUENTAS  AL 30 DE OCTUBRE DE 2023 (En Balboas)</t>
  </si>
  <si>
    <t>AL 30 DE OCTUBRE DE  2023 (En Balboas)</t>
  </si>
  <si>
    <t>AL 30 DE OCTUBRE DE 2023 (En Balboas)</t>
  </si>
  <si>
    <t xml:space="preserve">  EJECUCIÓN PRESUPUESTARIA DE FUNCIONAMIENTO SEGÚN ESTRUCTURA PROGRAMÁTICA  </t>
  </si>
  <si>
    <t xml:space="preserve">   AL 30 DE OCTUBRE DE 2023 (En Balboas)</t>
  </si>
  <si>
    <t>P</t>
  </si>
  <si>
    <t>PAGADO  ACUMULADO</t>
  </si>
  <si>
    <t>EJEC. PORC.</t>
  </si>
  <si>
    <t>7=3/2*100</t>
  </si>
  <si>
    <t xml:space="preserve">       T   O  T   A     L</t>
  </si>
  <si>
    <t>DIRECCION Y ADMON  GENERAL</t>
  </si>
  <si>
    <t>DIRECCION SUPERIOR</t>
  </si>
  <si>
    <t>PLANIFICACION UNIVERSITARIA</t>
  </si>
  <si>
    <t>ADMINISTRACION GENERAL</t>
  </si>
  <si>
    <t>SECRETARIA GENERAL</t>
  </si>
  <si>
    <t>EDUC. SUPERIOR TECNOLÓGICA</t>
  </si>
  <si>
    <t>ADMON DE LA EDUC.SUPERIOR</t>
  </si>
  <si>
    <t>DOCENCIA CENTRAL</t>
  </si>
  <si>
    <t>DOCENCIA REGIONAL</t>
  </si>
  <si>
    <t>INV.POSTGRADO Y EXTENSION</t>
  </si>
  <si>
    <t>Fuente: Dirección Nacional de Presupuesto.</t>
  </si>
  <si>
    <t xml:space="preserve">          I.  Al Sector Público</t>
  </si>
  <si>
    <t xml:space="preserve">              c. Empresas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</si>
</sst>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[$€]#,##0.00\ ;[$€]\(#,##0.00\);[$€]\-#\ ;@\ "/>
    <numFmt numFmtId="165" formatCode="#,##0\ ;\(#,##0\)"/>
    <numFmt numFmtId="166" formatCode="0.0"/>
    <numFmt numFmtId="167" formatCode="&quot; B/.&quot;#,##0.00\ ;&quot; B/.(&quot;#,##0.00\);&quot; B/.-&quot;#\ ;@\ "/>
    <numFmt numFmtId="168" formatCode="#,##0.0"/>
    <numFmt numFmtId="169" formatCode="0.00\ "/>
    <numFmt numFmtId="170" formatCode="#"/>
    <numFmt numFmtId="171" formatCode="dd/mmm"/>
    <numFmt numFmtId="172" formatCode="#,##0.0\ ;\(#,##0.0\)"/>
    <numFmt numFmtId="173" formatCode="0.00\ ;[Red]\-0.00\ "/>
    <numFmt numFmtId="174" formatCode="#,##0.0_);[Red]\(#,##0.0\)"/>
    <numFmt numFmtId="175" formatCode="_([$B/.-180A]\ * #,##0.00_);_([$B/.-180A]\ * \(#,##0.00\);_([$B/.-180A]\ * &quot;-&quot;??_);_(@_)"/>
    <numFmt numFmtId="176" formatCode="#,###"/>
  </numFmts>
  <fonts count="55">
    <font>
      <sz val="10"/>
      <name val="Arial"/>
      <family val="2"/>
    </font>
    <font>
      <sz val="7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sz val="9"/>
      <color indexed="18"/>
      <name val="Arial"/>
      <family val="2"/>
    </font>
    <font>
      <b/>
      <sz val="9"/>
      <color indexed="18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7"/>
      <name val="Arial"/>
      <family val="2"/>
    </font>
    <font>
      <sz val="10"/>
      <name val="Arial"/>
      <family val="2"/>
    </font>
    <font>
      <sz val="9"/>
      <color rgb="FF000099"/>
      <name val="Arial"/>
      <family val="2"/>
    </font>
    <font>
      <b/>
      <sz val="8"/>
      <color rgb="FF0000FF"/>
      <name val="Arial"/>
      <family val="2"/>
    </font>
    <font>
      <b/>
      <sz val="10"/>
      <color rgb="FF062948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3" tint="-0.499984740745262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name val="Arial Black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.5"/>
      <color rgb="FF002060"/>
      <name val="Arial Black"/>
      <family val="2"/>
    </font>
    <font>
      <sz val="10.5"/>
      <color rgb="FF062948"/>
      <name val="Arial Black"/>
      <family val="2"/>
    </font>
    <font>
      <sz val="10.5"/>
      <name val="Arial Black"/>
      <family val="2"/>
    </font>
    <font>
      <sz val="10.5"/>
      <color theme="4" tint="-0.499984740745262"/>
      <name val="Arial Black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62948"/>
      <name val="Arial"/>
      <family val="2"/>
    </font>
    <font>
      <sz val="10.5"/>
      <color rgb="FF002060"/>
      <name val="Arial"/>
      <family val="2"/>
    </font>
    <font>
      <b/>
      <sz val="10.5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name val="Arial Black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.5"/>
      <name val="Arial Black"/>
      <family val="2"/>
    </font>
    <font>
      <sz val="9"/>
      <name val="Arial Black"/>
      <family val="2"/>
    </font>
    <font>
      <b/>
      <u/>
      <sz val="10.5"/>
      <name val="Arial"/>
      <family val="2"/>
    </font>
    <font>
      <b/>
      <sz val="11"/>
      <name val="Arial Unicode MS"/>
      <family val="2"/>
    </font>
    <font>
      <i/>
      <sz val="11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31"/>
      </patternFill>
    </fill>
  </fills>
  <borders count="174">
    <border>
      <left/>
      <right/>
      <top/>
      <bottom/>
      <diagonal/>
    </border>
    <border>
      <left style="thin">
        <color indexed="62"/>
      </left>
      <right style="thin">
        <color indexed="62"/>
      </right>
      <top/>
      <bottom/>
      <diagonal/>
    </border>
    <border>
      <left/>
      <right/>
      <top style="double">
        <color indexed="1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/>
      <right style="thin">
        <color theme="3" tint="-0.499984740745262"/>
      </right>
      <top/>
      <bottom/>
      <diagonal/>
    </border>
    <border>
      <left/>
      <right style="thin">
        <color theme="3" tint="-0.499984740745262"/>
      </right>
      <top/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theme="3" tint="-0.499984740745262"/>
      </bottom>
      <diagonal/>
    </border>
    <border>
      <left style="thin">
        <color theme="3" tint="-0.499984740745262"/>
      </left>
      <right/>
      <top/>
      <bottom style="medium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66"/>
      </left>
      <right style="thin">
        <color rgb="FF000066"/>
      </right>
      <top/>
      <bottom/>
      <diagonal/>
    </border>
    <border>
      <left style="thin">
        <color rgb="FF000066"/>
      </left>
      <right/>
      <top/>
      <bottom/>
      <diagonal/>
    </border>
    <border>
      <left style="thin">
        <color rgb="FF000066"/>
      </left>
      <right style="thin">
        <color rgb="FF000066"/>
      </right>
      <top/>
      <bottom style="medium">
        <color rgb="FF000066"/>
      </bottom>
      <diagonal/>
    </border>
    <border>
      <left style="thin">
        <color rgb="FF000066"/>
      </left>
      <right/>
      <top/>
      <bottom style="medium">
        <color rgb="FF000066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theme="3" tint="-0.499984740745262"/>
      </bottom>
      <diagonal/>
    </border>
    <border>
      <left style="thin">
        <color rgb="FF000066"/>
      </left>
      <right style="thin">
        <color rgb="FF000066"/>
      </right>
      <top/>
      <bottom style="medium">
        <color theme="3" tint="-0.499984740745262"/>
      </bottom>
      <diagonal/>
    </border>
    <border>
      <left style="thin">
        <color rgb="FF000066"/>
      </left>
      <right/>
      <top style="thin">
        <color theme="3" tint="-0.499984740745262"/>
      </top>
      <bottom style="medium">
        <color theme="3" tint="-0.499984740745262"/>
      </bottom>
      <diagonal/>
    </border>
    <border>
      <left/>
      <right style="thin">
        <color rgb="FF000066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66"/>
      </left>
      <right/>
      <top style="medium">
        <color theme="3" tint="-0.499984740745262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3" tint="-0.499984740745262"/>
      </right>
      <top style="medium">
        <color theme="3" tint="-0.499984740745262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/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indexed="18"/>
      </bottom>
      <diagonal/>
    </border>
    <border>
      <left style="thin">
        <color rgb="FF002060"/>
      </left>
      <right style="thin">
        <color rgb="FF002060"/>
      </right>
      <top/>
      <bottom style="thin">
        <color theme="3" tint="-0.499984740745262"/>
      </bottom>
      <diagonal/>
    </border>
    <border>
      <left style="thin">
        <color rgb="FF002060"/>
      </left>
      <right/>
      <top/>
      <bottom style="thin">
        <color theme="3" tint="-0.499984740745262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auto="1"/>
      </top>
      <bottom style="thin">
        <color theme="3" tint="-0.499984740745262"/>
      </bottom>
      <diagonal/>
    </border>
    <border>
      <left/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/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/>
      <diagonal/>
    </border>
    <border>
      <left style="thin">
        <color rgb="FF000066"/>
      </left>
      <right style="thin">
        <color rgb="FF000066"/>
      </right>
      <top style="medium">
        <color theme="3" tint="-0.499984740745262"/>
      </top>
      <bottom style="thin">
        <color theme="3" tint="-0.499984740745262"/>
      </bottom>
      <diagonal/>
    </border>
    <border>
      <left/>
      <right style="thin">
        <color rgb="FF000066"/>
      </right>
      <top/>
      <bottom style="medium">
        <color theme="3" tint="-0.499984740745262"/>
      </bottom>
      <diagonal/>
    </border>
    <border>
      <left/>
      <right style="thin">
        <color rgb="FF000066"/>
      </right>
      <top/>
      <bottom style="medium">
        <color rgb="FF000066"/>
      </bottom>
      <diagonal/>
    </border>
    <border>
      <left/>
      <right style="thin">
        <color rgb="FF002060"/>
      </right>
      <top style="thin">
        <color rgb="FF002060"/>
      </top>
      <bottom style="thin">
        <color indexed="62"/>
      </bottom>
      <diagonal/>
    </border>
    <border>
      <left/>
      <right style="thin">
        <color rgb="FF002060"/>
      </right>
      <top style="thin">
        <color indexed="62"/>
      </top>
      <bottom style="thin">
        <color indexed="62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indexed="62"/>
      </top>
      <bottom style="thin">
        <color theme="3" tint="-0.499984740745262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/>
      <diagonal/>
    </border>
    <border>
      <left/>
      <right style="thin">
        <color rgb="FF00206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18"/>
      </bottom>
      <diagonal/>
    </border>
    <border>
      <left/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medium">
        <color rgb="FF002060"/>
      </bottom>
      <diagonal/>
    </border>
    <border>
      <left style="thin">
        <color theme="3" tint="-0.499984740745262"/>
      </left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/>
      <top style="thin">
        <color auto="1"/>
      </top>
      <bottom/>
      <diagonal/>
    </border>
    <border>
      <left style="thin">
        <color rgb="FF002060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 style="thin">
        <color auto="1"/>
      </bottom>
      <diagonal/>
    </border>
    <border>
      <left/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/>
      <top style="thin">
        <color theme="3" tint="-0.499984740745262"/>
      </top>
      <bottom style="thin">
        <color auto="1"/>
      </bottom>
      <diagonal/>
    </border>
    <border>
      <left/>
      <right style="thin">
        <color indexed="64"/>
      </right>
      <top style="thin">
        <color theme="3" tint="-0.499984740745262"/>
      </top>
      <bottom/>
      <diagonal/>
    </border>
    <border>
      <left/>
      <right style="thin">
        <color indexed="64"/>
      </right>
      <top/>
      <bottom style="thin">
        <color rgb="FF002060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 style="thin">
        <color rgb="FF002060"/>
      </left>
      <right style="thin">
        <color indexed="64"/>
      </right>
      <top style="thin">
        <color theme="3" tint="-0.499984740745262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auto="1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 style="thin">
        <color rgb="FF000066"/>
      </left>
      <right/>
      <top style="medium">
        <color theme="3" tint="-0.499984740745262"/>
      </top>
      <bottom style="thin">
        <color indexed="64"/>
      </bottom>
      <diagonal/>
    </border>
    <border>
      <left/>
      <right/>
      <top style="medium">
        <color theme="3" tint="-0.499984740745262"/>
      </top>
      <bottom style="thin">
        <color indexed="64"/>
      </bottom>
      <diagonal/>
    </border>
    <border>
      <left/>
      <right style="thin">
        <color rgb="FF000066"/>
      </right>
      <top style="medium">
        <color theme="3" tint="-0.499984740745262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2060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theme="3" tint="-0.499984740745262"/>
      </bottom>
      <diagonal/>
    </border>
    <border>
      <left/>
      <right/>
      <top style="thin">
        <color auto="1"/>
      </top>
      <bottom style="thin">
        <color theme="3" tint="-0.499984740745262"/>
      </bottom>
      <diagonal/>
    </border>
    <border>
      <left/>
      <right style="thin">
        <color rgb="FF002060"/>
      </right>
      <top style="thin">
        <color auto="1"/>
      </top>
      <bottom style="thin">
        <color theme="3" tint="-0.499984740745262"/>
      </bottom>
      <diagonal/>
    </border>
    <border>
      <left style="thin">
        <color rgb="FF002060"/>
      </left>
      <right/>
      <top style="thin">
        <color rgb="FF002060"/>
      </top>
      <bottom style="thin">
        <color indexed="64"/>
      </bottom>
      <diagonal/>
    </border>
    <border>
      <left/>
      <right/>
      <top style="thin">
        <color rgb="FF002060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2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2"/>
      </bottom>
      <diagonal/>
    </border>
    <border>
      <left/>
      <right style="thin">
        <color auto="1"/>
      </right>
      <top style="thin">
        <color indexed="62"/>
      </top>
      <bottom style="thin">
        <color indexed="62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 style="thin">
        <color indexed="62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2"/>
      </top>
      <bottom/>
      <diagonal/>
    </border>
    <border>
      <left/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66"/>
      </top>
      <bottom style="thin">
        <color auto="1"/>
      </bottom>
      <diagonal/>
    </border>
    <border>
      <left style="thin">
        <color rgb="FF000066"/>
      </left>
      <right style="thin">
        <color rgb="FF000066"/>
      </right>
      <top/>
      <bottom style="thin">
        <color auto="1"/>
      </bottom>
      <diagonal/>
    </border>
    <border>
      <left style="thin">
        <color rgb="FF002060"/>
      </left>
      <right/>
      <top/>
      <bottom style="thin">
        <color auto="1"/>
      </bottom>
      <diagonal/>
    </border>
    <border>
      <left style="thin">
        <color rgb="FF002060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/>
      <top style="thin">
        <color auto="1"/>
      </top>
      <bottom/>
      <diagonal/>
    </border>
    <border>
      <left/>
      <right style="thin">
        <color rgb="FF002060"/>
      </right>
      <top style="thin">
        <color auto="1"/>
      </top>
      <bottom/>
      <diagonal/>
    </border>
    <border>
      <left style="thin">
        <color auto="1"/>
      </left>
      <right style="thin">
        <color rgb="FF002060"/>
      </right>
      <top/>
      <bottom/>
      <diagonal/>
    </border>
    <border>
      <left style="thin">
        <color auto="1"/>
      </left>
      <right style="thin">
        <color rgb="FF002060"/>
      </right>
      <top/>
      <bottom style="thin">
        <color indexed="64"/>
      </bottom>
      <diagonal/>
    </border>
    <border>
      <left style="thin">
        <color auto="1"/>
      </left>
      <right style="thin">
        <color rgb="FF002060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/>
      <bottom/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auto="1"/>
      </left>
      <right style="thin">
        <color rgb="FF002060"/>
      </right>
      <top style="thin">
        <color theme="3" tint="-0.499984740745262"/>
      </top>
      <bottom style="thin">
        <color auto="1"/>
      </bottom>
      <diagonal/>
    </border>
    <border>
      <left style="thin">
        <color rgb="FF002060"/>
      </left>
      <right style="thin">
        <color auto="1"/>
      </right>
      <top style="thin">
        <color theme="3" tint="-0.499984740745262"/>
      </top>
      <bottom style="thin">
        <color auto="1"/>
      </bottom>
      <diagonal/>
    </border>
    <border>
      <left/>
      <right/>
      <top style="medium">
        <color theme="3" tint="-0.499984740745262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rgb="FF002060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rgb="FF002060"/>
      </right>
      <top style="thin">
        <color auto="1"/>
      </top>
      <bottom style="thin">
        <color indexed="64"/>
      </bottom>
      <diagonal/>
    </border>
    <border>
      <left style="thin">
        <color theme="3" tint="-0.499984740745262"/>
      </left>
      <right style="thin">
        <color indexed="64"/>
      </right>
      <top style="medium">
        <color theme="3" tint="-0.499984740745262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medium">
        <color theme="3" tint="-0.499984740745262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3" tint="-0.499984740745262"/>
      </right>
      <top style="thin">
        <color auto="1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theme="3" tint="-0.499984740745262"/>
      </left>
      <right/>
      <top style="thin">
        <color auto="1"/>
      </top>
      <bottom/>
      <diagonal/>
    </border>
    <border>
      <left style="thin">
        <color theme="3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18"/>
      </top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/>
      <right style="thin">
        <color theme="3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theme="3" tint="-0.499984740745262"/>
      </right>
      <top/>
      <bottom/>
      <diagonal/>
    </border>
    <border>
      <left/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indexed="64"/>
      </left>
      <right style="thin">
        <color theme="3" tint="-0.499984740745262"/>
      </right>
      <top/>
      <bottom style="thick">
        <color theme="3" tint="-0.499984740745262"/>
      </bottom>
      <diagonal/>
    </border>
    <border>
      <left style="thin">
        <color theme="3" tint="-0.499984740745262"/>
      </left>
      <right/>
      <top/>
      <bottom style="thick">
        <color theme="3" tint="-0.499984740745262"/>
      </bottom>
      <diagonal/>
    </border>
    <border>
      <left/>
      <right/>
      <top style="thick">
        <color theme="3" tint="-0.499984740745262"/>
      </top>
      <bottom/>
      <diagonal/>
    </border>
  </borders>
  <cellStyleXfs count="4">
    <xf numFmtId="0" fontId="0" fillId="0" borderId="0"/>
    <xf numFmtId="164" fontId="12" fillId="0" borderId="0" applyFill="0" applyBorder="0" applyAlignment="0" applyProtection="0"/>
    <xf numFmtId="167" fontId="12" fillId="0" borderId="0" applyFill="0" applyBorder="0" applyAlignment="0" applyProtection="0"/>
    <xf numFmtId="0" fontId="12" fillId="0" borderId="0"/>
  </cellStyleXfs>
  <cellXfs count="638">
    <xf numFmtId="0" fontId="0" fillId="0" borderId="0" xfId="0"/>
    <xf numFmtId="3" fontId="0" fillId="0" borderId="0" xfId="0" applyNumberFormat="1"/>
    <xf numFmtId="0" fontId="1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/>
    <xf numFmtId="0" fontId="0" fillId="0" borderId="0" xfId="0" applyBorder="1"/>
    <xf numFmtId="0" fontId="4" fillId="0" borderId="0" xfId="0" applyFont="1" applyBorder="1"/>
    <xf numFmtId="0" fontId="0" fillId="0" borderId="1" xfId="0" applyBorder="1"/>
    <xf numFmtId="0" fontId="0" fillId="0" borderId="0" xfId="0" applyFont="1" applyBorder="1"/>
    <xf numFmtId="0" fontId="4" fillId="0" borderId="0" xfId="0" applyFont="1"/>
    <xf numFmtId="0" fontId="9" fillId="0" borderId="0" xfId="0" applyFont="1"/>
    <xf numFmtId="3" fontId="0" fillId="0" borderId="0" xfId="0" applyNumberFormat="1" applyFont="1"/>
    <xf numFmtId="3" fontId="2" fillId="0" borderId="0" xfId="0" applyNumberFormat="1" applyFont="1" applyBorder="1" applyAlignment="1">
      <alignment horizontal="center"/>
    </xf>
    <xf numFmtId="3" fontId="8" fillId="0" borderId="0" xfId="0" applyNumberFormat="1" applyFont="1" applyFill="1" applyBorder="1" applyProtection="1"/>
    <xf numFmtId="169" fontId="7" fillId="0" borderId="0" xfId="0" applyNumberFormat="1" applyFont="1" applyBorder="1" applyAlignment="1" applyProtection="1">
      <alignment horizontal="left"/>
    </xf>
    <xf numFmtId="0" fontId="11" fillId="0" borderId="0" xfId="0" applyFont="1"/>
    <xf numFmtId="49" fontId="7" fillId="0" borderId="0" xfId="0" applyNumberFormat="1" applyFont="1" applyBorder="1" applyAlignment="1" applyProtection="1">
      <alignment horizontal="left"/>
    </xf>
    <xf numFmtId="3" fontId="8" fillId="0" borderId="2" xfId="0" applyNumberFormat="1" applyFont="1" applyFill="1" applyBorder="1" applyProtection="1"/>
    <xf numFmtId="0" fontId="1" fillId="0" borderId="0" xfId="0" applyFont="1"/>
    <xf numFmtId="4" fontId="10" fillId="0" borderId="0" xfId="0" applyNumberFormat="1" applyFont="1" applyFill="1" applyBorder="1" applyProtection="1"/>
    <xf numFmtId="4" fontId="10" fillId="0" borderId="3" xfId="0" applyNumberFormat="1" applyFont="1" applyFill="1" applyBorder="1" applyProtection="1"/>
    <xf numFmtId="0" fontId="0" fillId="3" borderId="0" xfId="0" applyFill="1"/>
    <xf numFmtId="3" fontId="0" fillId="0" borderId="0" xfId="0" applyNumberFormat="1" applyBorder="1"/>
    <xf numFmtId="1" fontId="0" fillId="0" borderId="0" xfId="0" applyNumberFormat="1"/>
    <xf numFmtId="0" fontId="16" fillId="0" borderId="0" xfId="0" applyFont="1"/>
    <xf numFmtId="0" fontId="16" fillId="0" borderId="0" xfId="0" applyFont="1" applyBorder="1"/>
    <xf numFmtId="0" fontId="18" fillId="0" borderId="0" xfId="0" applyFont="1"/>
    <xf numFmtId="0" fontId="17" fillId="0" borderId="0" xfId="0" applyFont="1"/>
    <xf numFmtId="0" fontId="17" fillId="0" borderId="0" xfId="0" applyFont="1" applyBorder="1"/>
    <xf numFmtId="3" fontId="18" fillId="0" borderId="0" xfId="0" applyNumberFormat="1" applyFont="1" applyBorder="1"/>
    <xf numFmtId="0" fontId="16" fillId="0" borderId="0" xfId="0" applyFont="1" applyAlignment="1">
      <alignment horizontal="center"/>
    </xf>
    <xf numFmtId="3" fontId="16" fillId="0" borderId="0" xfId="0" applyNumberFormat="1" applyFont="1" applyBorder="1"/>
    <xf numFmtId="0" fontId="0" fillId="0" borderId="0" xfId="0" applyFont="1"/>
    <xf numFmtId="3" fontId="7" fillId="0" borderId="0" xfId="0" applyNumberFormat="1" applyFont="1" applyFill="1" applyBorder="1"/>
    <xf numFmtId="0" fontId="15" fillId="0" borderId="0" xfId="0" applyFont="1" applyBorder="1"/>
    <xf numFmtId="3" fontId="23" fillId="0" borderId="0" xfId="0" applyNumberFormat="1" applyFont="1" applyBorder="1" applyAlignment="1">
      <alignment horizontal="left"/>
    </xf>
    <xf numFmtId="0" fontId="9" fillId="0" borderId="0" xfId="0" applyFont="1" applyBorder="1"/>
    <xf numFmtId="4" fontId="0" fillId="0" borderId="0" xfId="0" applyNumberFormat="1" applyBorder="1"/>
    <xf numFmtId="0" fontId="21" fillId="0" borderId="0" xfId="0" applyFont="1" applyBorder="1"/>
    <xf numFmtId="4" fontId="21" fillId="0" borderId="0" xfId="0" applyNumberFormat="1" applyFont="1" applyBorder="1"/>
    <xf numFmtId="4" fontId="21" fillId="0" borderId="0" xfId="0" applyNumberFormat="1" applyFont="1" applyFill="1" applyBorder="1"/>
    <xf numFmtId="0" fontId="22" fillId="0" borderId="0" xfId="0" applyFont="1" applyBorder="1" applyAlignment="1">
      <alignment horizontal="center"/>
    </xf>
    <xf numFmtId="0" fontId="22" fillId="0" borderId="0" xfId="0" applyFont="1" applyBorder="1"/>
    <xf numFmtId="0" fontId="14" fillId="5" borderId="0" xfId="0" applyFont="1" applyFill="1" applyBorder="1" applyAlignment="1">
      <alignment horizontal="center"/>
    </xf>
    <xf numFmtId="3" fontId="13" fillId="0" borderId="0" xfId="0" applyNumberFormat="1" applyFont="1" applyFill="1" applyBorder="1"/>
    <xf numFmtId="0" fontId="24" fillId="0" borderId="0" xfId="0" applyFont="1"/>
    <xf numFmtId="0" fontId="26" fillId="0" borderId="0" xfId="0" applyFont="1"/>
    <xf numFmtId="0" fontId="27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8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4" fontId="29" fillId="0" borderId="0" xfId="0" applyNumberFormat="1" applyFont="1" applyAlignment="1">
      <alignment vertical="center"/>
    </xf>
    <xf numFmtId="0" fontId="28" fillId="0" borderId="0" xfId="0" applyFont="1" applyAlignment="1">
      <alignment horizontal="left" vertical="center"/>
    </xf>
    <xf numFmtId="4" fontId="30" fillId="0" borderId="0" xfId="0" applyNumberFormat="1" applyFont="1" applyAlignment="1">
      <alignment vertical="center"/>
    </xf>
    <xf numFmtId="169" fontId="1" fillId="0" borderId="0" xfId="0" applyNumberFormat="1" applyFont="1" applyBorder="1" applyAlignment="1" applyProtection="1">
      <alignment horizontal="left"/>
    </xf>
    <xf numFmtId="4" fontId="0" fillId="0" borderId="0" xfId="0" applyNumberFormat="1"/>
    <xf numFmtId="3" fontId="5" fillId="0" borderId="0" xfId="0" applyNumberFormat="1" applyFont="1"/>
    <xf numFmtId="166" fontId="0" fillId="0" borderId="0" xfId="0" applyNumberFormat="1"/>
    <xf numFmtId="0" fontId="33" fillId="0" borderId="0" xfId="0" applyFont="1"/>
    <xf numFmtId="0" fontId="34" fillId="0" borderId="0" xfId="0" applyFont="1"/>
    <xf numFmtId="3" fontId="24" fillId="0" borderId="0" xfId="0" applyNumberFormat="1" applyFont="1" applyBorder="1"/>
    <xf numFmtId="3" fontId="35" fillId="0" borderId="0" xfId="0" applyNumberFormat="1" applyFont="1" applyFill="1" applyBorder="1" applyProtection="1"/>
    <xf numFmtId="3" fontId="35" fillId="0" borderId="0" xfId="0" applyNumberFormat="1" applyFont="1" applyBorder="1"/>
    <xf numFmtId="3" fontId="38" fillId="0" borderId="0" xfId="0" applyNumberFormat="1" applyFont="1" applyBorder="1"/>
    <xf numFmtId="169" fontId="7" fillId="0" borderId="0" xfId="0" applyNumberFormat="1" applyFont="1" applyBorder="1" applyAlignment="1" applyProtection="1">
      <alignment horizontal="left"/>
    </xf>
    <xf numFmtId="3" fontId="32" fillId="0" borderId="0" xfId="0" applyNumberFormat="1" applyFont="1" applyBorder="1"/>
    <xf numFmtId="3" fontId="39" fillId="0" borderId="0" xfId="0" applyNumberFormat="1" applyFont="1" applyBorder="1"/>
    <xf numFmtId="3" fontId="37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35" fillId="0" borderId="0" xfId="0" applyFont="1" applyBorder="1"/>
    <xf numFmtId="0" fontId="41" fillId="0" borderId="44" xfId="0" applyFont="1" applyBorder="1" applyAlignment="1">
      <alignment horizontal="left"/>
    </xf>
    <xf numFmtId="37" fontId="31" fillId="0" borderId="19" xfId="0" applyNumberFormat="1" applyFont="1" applyBorder="1"/>
    <xf numFmtId="166" fontId="31" fillId="0" borderId="20" xfId="0" applyNumberFormat="1" applyFont="1" applyBorder="1"/>
    <xf numFmtId="0" fontId="31" fillId="0" borderId="71" xfId="0" applyFont="1" applyBorder="1"/>
    <xf numFmtId="0" fontId="31" fillId="0" borderId="19" xfId="0" applyFont="1" applyBorder="1" applyAlignment="1">
      <alignment horizontal="center"/>
    </xf>
    <xf numFmtId="3" fontId="31" fillId="0" borderId="19" xfId="0" applyNumberFormat="1" applyFont="1" applyBorder="1"/>
    <xf numFmtId="0" fontId="5" fillId="0" borderId="27" xfId="0" applyFont="1" applyBorder="1"/>
    <xf numFmtId="0" fontId="41" fillId="0" borderId="77" xfId="0" applyFont="1" applyBorder="1" applyAlignment="1">
      <alignment horizontal="left"/>
    </xf>
    <xf numFmtId="3" fontId="40" fillId="0" borderId="19" xfId="0" applyNumberFormat="1" applyFont="1" applyBorder="1"/>
    <xf numFmtId="0" fontId="19" fillId="0" borderId="0" xfId="0" applyFont="1" applyBorder="1" applyAlignment="1"/>
    <xf numFmtId="0" fontId="19" fillId="0" borderId="0" xfId="0" applyFont="1" applyBorder="1" applyAlignment="1">
      <alignment vertical="center"/>
    </xf>
    <xf numFmtId="0" fontId="0" fillId="0" borderId="0" xfId="0" applyFill="1" applyBorder="1"/>
    <xf numFmtId="0" fontId="25" fillId="0" borderId="0" xfId="0" applyFont="1"/>
    <xf numFmtId="0" fontId="26" fillId="0" borderId="0" xfId="0" applyFont="1" applyBorder="1"/>
    <xf numFmtId="0" fontId="35" fillId="8" borderId="49" xfId="0" applyFont="1" applyFill="1" applyBorder="1" applyAlignment="1">
      <alignment horizontal="center" vertical="center" wrapText="1"/>
    </xf>
    <xf numFmtId="0" fontId="35" fillId="8" borderId="49" xfId="0" applyFont="1" applyFill="1" applyBorder="1" applyAlignment="1">
      <alignment horizontal="center" vertical="center"/>
    </xf>
    <xf numFmtId="3" fontId="2" fillId="0" borderId="6" xfId="0" applyNumberFormat="1" applyFont="1" applyBorder="1"/>
    <xf numFmtId="3" fontId="3" fillId="0" borderId="6" xfId="0" applyNumberFormat="1" applyFont="1" applyBorder="1"/>
    <xf numFmtId="3" fontId="0" fillId="0" borderId="14" xfId="0" applyNumberFormat="1" applyFont="1" applyFill="1" applyBorder="1" applyProtection="1"/>
    <xf numFmtId="3" fontId="38" fillId="0" borderId="14" xfId="0" applyNumberFormat="1" applyFont="1" applyBorder="1" applyAlignment="1">
      <alignment horizontal="right"/>
    </xf>
    <xf numFmtId="3" fontId="0" fillId="0" borderId="14" xfId="0" applyNumberFormat="1" applyFont="1" applyBorder="1" applyAlignment="1">
      <alignment horizontal="right"/>
    </xf>
    <xf numFmtId="168" fontId="3" fillId="0" borderId="7" xfId="0" applyNumberFormat="1" applyFont="1" applyBorder="1" applyAlignment="1">
      <alignment horizontal="center"/>
    </xf>
    <xf numFmtId="0" fontId="36" fillId="0" borderId="0" xfId="0" applyFont="1" applyBorder="1"/>
    <xf numFmtId="0" fontId="35" fillId="8" borderId="63" xfId="0" applyFont="1" applyFill="1" applyBorder="1" applyAlignment="1">
      <alignment horizontal="center" vertical="center" wrapText="1"/>
    </xf>
    <xf numFmtId="0" fontId="9" fillId="0" borderId="44" xfId="0" applyFont="1" applyBorder="1"/>
    <xf numFmtId="3" fontId="0" fillId="0" borderId="14" xfId="0" applyNumberFormat="1" applyFont="1" applyBorder="1"/>
    <xf numFmtId="3" fontId="0" fillId="0" borderId="15" xfId="0" applyNumberFormat="1" applyFont="1" applyBorder="1"/>
    <xf numFmtId="3" fontId="0" fillId="0" borderId="44" xfId="0" applyNumberFormat="1" applyFont="1" applyBorder="1"/>
    <xf numFmtId="0" fontId="0" fillId="0" borderId="15" xfId="0" applyFont="1" applyBorder="1"/>
    <xf numFmtId="0" fontId="37" fillId="0" borderId="44" xfId="0" applyFont="1" applyBorder="1"/>
    <xf numFmtId="3" fontId="37" fillId="2" borderId="14" xfId="0" applyNumberFormat="1" applyFont="1" applyFill="1" applyBorder="1"/>
    <xf numFmtId="165" fontId="37" fillId="2" borderId="14" xfId="0" applyNumberFormat="1" applyFont="1" applyFill="1" applyBorder="1"/>
    <xf numFmtId="166" fontId="37" fillId="0" borderId="15" xfId="0" applyNumberFormat="1" applyFont="1" applyBorder="1" applyAlignment="1">
      <alignment horizontal="center"/>
    </xf>
    <xf numFmtId="3" fontId="37" fillId="0" borderId="14" xfId="0" applyNumberFormat="1" applyFont="1" applyBorder="1"/>
    <xf numFmtId="165" fontId="37" fillId="0" borderId="14" xfId="0" applyNumberFormat="1" applyFont="1" applyBorder="1"/>
    <xf numFmtId="0" fontId="37" fillId="0" borderId="15" xfId="0" applyFont="1" applyBorder="1" applyAlignment="1">
      <alignment horizontal="center"/>
    </xf>
    <xf numFmtId="0" fontId="37" fillId="0" borderId="44" xfId="0" applyFont="1" applyBorder="1" applyAlignment="1">
      <alignment horizontal="left"/>
    </xf>
    <xf numFmtId="0" fontId="38" fillId="0" borderId="44" xfId="0" applyFont="1" applyBorder="1" applyAlignment="1">
      <alignment horizontal="left"/>
    </xf>
    <xf numFmtId="0" fontId="38" fillId="0" borderId="14" xfId="0" applyFont="1" applyBorder="1"/>
    <xf numFmtId="3" fontId="38" fillId="0" borderId="14" xfId="0" applyNumberFormat="1" applyFont="1" applyBorder="1"/>
    <xf numFmtId="165" fontId="38" fillId="2" borderId="14" xfId="0" applyNumberFormat="1" applyFont="1" applyFill="1" applyBorder="1"/>
    <xf numFmtId="166" fontId="38" fillId="0" borderId="15" xfId="0" applyNumberFormat="1" applyFont="1" applyBorder="1" applyAlignment="1">
      <alignment horizontal="center"/>
    </xf>
    <xf numFmtId="0" fontId="38" fillId="0" borderId="44" xfId="0" applyFont="1" applyBorder="1"/>
    <xf numFmtId="167" fontId="37" fillId="0" borderId="44" xfId="2" applyFont="1" applyFill="1" applyBorder="1" applyAlignment="1" applyProtection="1"/>
    <xf numFmtId="3" fontId="37" fillId="0" borderId="14" xfId="0" applyNumberFormat="1" applyFont="1" applyBorder="1" applyAlignment="1">
      <alignment horizontal="right"/>
    </xf>
    <xf numFmtId="3" fontId="38" fillId="0" borderId="14" xfId="0" applyNumberFormat="1" applyFont="1" applyBorder="1" applyAlignment="1"/>
    <xf numFmtId="170" fontId="38" fillId="0" borderId="14" xfId="0" applyNumberFormat="1" applyFont="1" applyBorder="1" applyAlignment="1"/>
    <xf numFmtId="3" fontId="37" fillId="0" borderId="14" xfId="0" applyNumberFormat="1" applyFont="1" applyBorder="1" applyAlignment="1"/>
    <xf numFmtId="3" fontId="38" fillId="0" borderId="58" xfId="0" applyNumberFormat="1" applyFont="1" applyBorder="1"/>
    <xf numFmtId="166" fontId="38" fillId="0" borderId="59" xfId="0" applyNumberFormat="1" applyFont="1" applyBorder="1" applyAlignment="1">
      <alignment horizontal="center"/>
    </xf>
    <xf numFmtId="37" fontId="38" fillId="0" borderId="14" xfId="0" applyNumberFormat="1" applyFont="1" applyBorder="1"/>
    <xf numFmtId="0" fontId="38" fillId="0" borderId="45" xfId="0" applyFont="1" applyBorder="1"/>
    <xf numFmtId="0" fontId="38" fillId="0" borderId="96" xfId="0" applyFont="1" applyBorder="1"/>
    <xf numFmtId="0" fontId="38" fillId="0" borderId="58" xfId="0" applyFont="1" applyBorder="1"/>
    <xf numFmtId="37" fontId="38" fillId="0" borderId="58" xfId="0" applyNumberFormat="1" applyFont="1" applyBorder="1"/>
    <xf numFmtId="0" fontId="38" fillId="0" borderId="59" xfId="0" applyFont="1" applyBorder="1"/>
    <xf numFmtId="0" fontId="38" fillId="0" borderId="41" xfId="0" applyFont="1" applyBorder="1"/>
    <xf numFmtId="0" fontId="38" fillId="0" borderId="0" xfId="0" applyFont="1" applyBorder="1"/>
    <xf numFmtId="3" fontId="38" fillId="0" borderId="41" xfId="0" applyNumberFormat="1" applyFont="1" applyBorder="1"/>
    <xf numFmtId="37" fontId="38" fillId="0" borderId="41" xfId="0" applyNumberFormat="1" applyFont="1" applyBorder="1"/>
    <xf numFmtId="0" fontId="24" fillId="0" borderId="0" xfId="0" applyFont="1" applyBorder="1"/>
    <xf numFmtId="3" fontId="0" fillId="0" borderId="0" xfId="0" applyNumberFormat="1" applyFont="1" applyBorder="1"/>
    <xf numFmtId="37" fontId="0" fillId="0" borderId="0" xfId="0" applyNumberFormat="1" applyFont="1" applyBorder="1"/>
    <xf numFmtId="0" fontId="20" fillId="0" borderId="0" xfId="0" applyFont="1" applyBorder="1"/>
    <xf numFmtId="0" fontId="45" fillId="0" borderId="0" xfId="0" applyFont="1" applyBorder="1"/>
    <xf numFmtId="0" fontId="44" fillId="0" borderId="0" xfId="0" applyFont="1" applyBorder="1"/>
    <xf numFmtId="0" fontId="0" fillId="0" borderId="31" xfId="0" applyFont="1" applyBorder="1"/>
    <xf numFmtId="0" fontId="35" fillId="8" borderId="22" xfId="0" applyFont="1" applyFill="1" applyBorder="1" applyAlignment="1">
      <alignment horizontal="center" vertical="center"/>
    </xf>
    <xf numFmtId="0" fontId="35" fillId="8" borderId="23" xfId="0" applyFont="1" applyFill="1" applyBorder="1" applyAlignment="1">
      <alignment horizontal="center" vertical="center"/>
    </xf>
    <xf numFmtId="0" fontId="35" fillId="0" borderId="24" xfId="0" applyFont="1" applyBorder="1" applyAlignment="1">
      <alignment horizontal="center"/>
    </xf>
    <xf numFmtId="0" fontId="35" fillId="0" borderId="17" xfId="0" applyFont="1" applyBorder="1" applyAlignment="1"/>
    <xf numFmtId="0" fontId="35" fillId="0" borderId="17" xfId="0" applyFont="1" applyBorder="1" applyAlignment="1">
      <alignment horizontal="left"/>
    </xf>
    <xf numFmtId="0" fontId="35" fillId="0" borderId="17" xfId="0" applyFont="1" applyBorder="1" applyAlignment="1">
      <alignment horizontal="center"/>
    </xf>
    <xf numFmtId="0" fontId="0" fillId="0" borderId="26" xfId="0" applyFont="1" applyBorder="1"/>
    <xf numFmtId="0" fontId="37" fillId="0" borderId="24" xfId="0" applyFont="1" applyBorder="1" applyAlignment="1">
      <alignment horizontal="center"/>
    </xf>
    <xf numFmtId="0" fontId="37" fillId="0" borderId="17" xfId="0" applyFont="1" applyBorder="1"/>
    <xf numFmtId="3" fontId="37" fillId="0" borderId="17" xfId="0" applyNumberFormat="1" applyFont="1" applyBorder="1"/>
    <xf numFmtId="165" fontId="37" fillId="0" borderId="17" xfId="0" applyNumberFormat="1" applyFont="1" applyBorder="1"/>
    <xf numFmtId="166" fontId="37" fillId="0" borderId="18" xfId="0" applyNumberFormat="1" applyFont="1" applyBorder="1"/>
    <xf numFmtId="0" fontId="33" fillId="0" borderId="24" xfId="0" applyFont="1" applyBorder="1" applyAlignment="1">
      <alignment horizontal="left"/>
    </xf>
    <xf numFmtId="0" fontId="33" fillId="0" borderId="17" xfId="0" applyFont="1" applyBorder="1"/>
    <xf numFmtId="3" fontId="33" fillId="0" borderId="17" xfId="0" applyNumberFormat="1" applyFont="1" applyBorder="1"/>
    <xf numFmtId="165" fontId="33" fillId="0" borderId="17" xfId="0" applyNumberFormat="1" applyFont="1" applyBorder="1"/>
    <xf numFmtId="166" fontId="33" fillId="0" borderId="18" xfId="0" applyNumberFormat="1" applyFont="1" applyBorder="1"/>
    <xf numFmtId="0" fontId="38" fillId="0" borderId="24" xfId="0" applyFont="1" applyBorder="1" applyAlignment="1">
      <alignment horizontal="left"/>
    </xf>
    <xf numFmtId="0" fontId="38" fillId="0" borderId="17" xfId="0" applyFont="1" applyBorder="1" applyAlignment="1">
      <alignment horizontal="center"/>
    </xf>
    <xf numFmtId="3" fontId="38" fillId="0" borderId="17" xfId="0" applyNumberFormat="1" applyFont="1" applyBorder="1"/>
    <xf numFmtId="165" fontId="38" fillId="0" borderId="17" xfId="0" applyNumberFormat="1" applyFont="1" applyBorder="1" applyAlignment="1">
      <alignment horizontal="right"/>
    </xf>
    <xf numFmtId="166" fontId="38" fillId="0" borderId="18" xfId="0" applyNumberFormat="1" applyFont="1" applyBorder="1"/>
    <xf numFmtId="0" fontId="38" fillId="0" borderId="24" xfId="0" applyFont="1" applyBorder="1"/>
    <xf numFmtId="165" fontId="38" fillId="0" borderId="17" xfId="0" applyNumberFormat="1" applyFont="1" applyBorder="1" applyAlignment="1"/>
    <xf numFmtId="0" fontId="33" fillId="0" borderId="24" xfId="0" applyFont="1" applyBorder="1"/>
    <xf numFmtId="0" fontId="33" fillId="0" borderId="17" xfId="0" applyFont="1" applyBorder="1" applyAlignment="1">
      <alignment horizontal="center"/>
    </xf>
    <xf numFmtId="165" fontId="33" fillId="0" borderId="17" xfId="0" applyNumberFormat="1" applyFont="1" applyBorder="1" applyAlignment="1">
      <alignment horizontal="right"/>
    </xf>
    <xf numFmtId="0" fontId="37" fillId="0" borderId="17" xfId="0" applyFont="1" applyBorder="1" applyAlignment="1">
      <alignment horizontal="center"/>
    </xf>
    <xf numFmtId="165" fontId="37" fillId="0" borderId="17" xfId="0" applyNumberFormat="1" applyFont="1" applyBorder="1" applyAlignment="1">
      <alignment horizontal="right"/>
    </xf>
    <xf numFmtId="0" fontId="37" fillId="0" borderId="24" xfId="0" applyFont="1" applyBorder="1" applyAlignment="1">
      <alignment horizontal="center" vertical="center" wrapText="1"/>
    </xf>
    <xf numFmtId="3" fontId="33" fillId="4" borderId="17" xfId="0" applyNumberFormat="1" applyFont="1" applyFill="1" applyBorder="1"/>
    <xf numFmtId="37" fontId="33" fillId="0" borderId="17" xfId="0" applyNumberFormat="1" applyFont="1" applyBorder="1"/>
    <xf numFmtId="0" fontId="0" fillId="0" borderId="0" xfId="0" applyFont="1" applyAlignment="1">
      <alignment horizontal="center"/>
    </xf>
    <xf numFmtId="0" fontId="35" fillId="8" borderId="74" xfId="0" applyFont="1" applyFill="1" applyBorder="1" applyAlignment="1">
      <alignment horizontal="center" vertical="center"/>
    </xf>
    <xf numFmtId="0" fontId="35" fillId="8" borderId="50" xfId="0" applyFont="1" applyFill="1" applyBorder="1" applyAlignment="1">
      <alignment horizontal="center" vertical="center"/>
    </xf>
    <xf numFmtId="0" fontId="35" fillId="8" borderId="50" xfId="0" applyFont="1" applyFill="1" applyBorder="1" applyAlignment="1">
      <alignment horizontal="center"/>
    </xf>
    <xf numFmtId="171" fontId="35" fillId="8" borderId="51" xfId="0" applyNumberFormat="1" applyFont="1" applyFill="1" applyBorder="1" applyAlignment="1">
      <alignment horizontal="center"/>
    </xf>
    <xf numFmtId="0" fontId="0" fillId="0" borderId="44" xfId="0" applyFont="1" applyBorder="1"/>
    <xf numFmtId="0" fontId="0" fillId="0" borderId="76" xfId="0" applyFont="1" applyBorder="1"/>
    <xf numFmtId="0" fontId="9" fillId="0" borderId="14" xfId="0" applyFont="1" applyBorder="1" applyAlignment="1">
      <alignment horizontal="center"/>
    </xf>
    <xf numFmtId="171" fontId="9" fillId="0" borderId="15" xfId="0" applyNumberFormat="1" applyFont="1" applyBorder="1" applyAlignment="1">
      <alignment horizontal="center"/>
    </xf>
    <xf numFmtId="0" fontId="37" fillId="0" borderId="44" xfId="0" applyFont="1" applyFill="1" applyBorder="1"/>
    <xf numFmtId="3" fontId="37" fillId="4" borderId="14" xfId="0" applyNumberFormat="1" applyFont="1" applyFill="1" applyBorder="1"/>
    <xf numFmtId="3" fontId="37" fillId="0" borderId="14" xfId="0" applyNumberFormat="1" applyFont="1" applyFill="1" applyBorder="1"/>
    <xf numFmtId="168" fontId="37" fillId="4" borderId="15" xfId="0" applyNumberFormat="1" applyFont="1" applyFill="1" applyBorder="1"/>
    <xf numFmtId="168" fontId="37" fillId="0" borderId="15" xfId="0" applyNumberFormat="1" applyFont="1" applyFill="1" applyBorder="1"/>
    <xf numFmtId="0" fontId="37" fillId="4" borderId="44" xfId="0" applyFont="1" applyFill="1" applyBorder="1" applyAlignment="1">
      <alignment horizontal="left"/>
    </xf>
    <xf numFmtId="0" fontId="33" fillId="4" borderId="44" xfId="0" applyFont="1" applyFill="1" applyBorder="1" applyAlignment="1">
      <alignment horizontal="left"/>
    </xf>
    <xf numFmtId="3" fontId="33" fillId="4" borderId="14" xfId="0" applyNumberFormat="1" applyFont="1" applyFill="1" applyBorder="1"/>
    <xf numFmtId="168" fontId="33" fillId="4" borderId="15" xfId="0" applyNumberFormat="1" applyFont="1" applyFill="1" applyBorder="1"/>
    <xf numFmtId="0" fontId="38" fillId="4" borderId="44" xfId="0" applyFont="1" applyFill="1" applyBorder="1" applyAlignment="1"/>
    <xf numFmtId="3" fontId="38" fillId="4" borderId="14" xfId="0" applyNumberFormat="1" applyFont="1" applyFill="1" applyBorder="1"/>
    <xf numFmtId="168" fontId="38" fillId="4" borderId="15" xfId="0" applyNumberFormat="1" applyFont="1" applyFill="1" applyBorder="1"/>
    <xf numFmtId="0" fontId="38" fillId="4" borderId="44" xfId="0" applyFont="1" applyFill="1" applyBorder="1" applyAlignment="1">
      <alignment horizontal="left"/>
    </xf>
    <xf numFmtId="0" fontId="38" fillId="4" borderId="14" xfId="0" applyFont="1" applyFill="1" applyBorder="1" applyAlignment="1">
      <alignment horizontal="left"/>
    </xf>
    <xf numFmtId="0" fontId="37" fillId="4" borderId="14" xfId="0" applyFont="1" applyFill="1" applyBorder="1" applyAlignment="1">
      <alignment horizontal="left"/>
    </xf>
    <xf numFmtId="3" fontId="37" fillId="4" borderId="14" xfId="0" applyNumberFormat="1" applyFont="1" applyFill="1" applyBorder="1" applyAlignment="1">
      <alignment horizontal="right"/>
    </xf>
    <xf numFmtId="165" fontId="37" fillId="4" borderId="14" xfId="0" applyNumberFormat="1" applyFont="1" applyFill="1" applyBorder="1" applyAlignment="1">
      <alignment horizontal="right"/>
    </xf>
    <xf numFmtId="0" fontId="46" fillId="4" borderId="44" xfId="0" applyFont="1" applyFill="1" applyBorder="1" applyAlignment="1">
      <alignment horizontal="left"/>
    </xf>
    <xf numFmtId="0" fontId="46" fillId="4" borderId="14" xfId="0" applyFont="1" applyFill="1" applyBorder="1" applyAlignment="1">
      <alignment horizontal="left"/>
    </xf>
    <xf numFmtId="3" fontId="33" fillId="6" borderId="14" xfId="0" applyNumberFormat="1" applyFont="1" applyFill="1" applyBorder="1"/>
    <xf numFmtId="0" fontId="37" fillId="4" borderId="77" xfId="0" applyFont="1" applyFill="1" applyBorder="1" applyAlignment="1">
      <alignment horizontal="left"/>
    </xf>
    <xf numFmtId="0" fontId="37" fillId="4" borderId="47" xfId="0" applyFont="1" applyFill="1" applyBorder="1" applyAlignment="1">
      <alignment horizontal="left"/>
    </xf>
    <xf numFmtId="165" fontId="37" fillId="4" borderId="47" xfId="0" applyNumberFormat="1" applyFont="1" applyFill="1" applyBorder="1"/>
    <xf numFmtId="37" fontId="37" fillId="4" borderId="47" xfId="0" applyNumberFormat="1" applyFont="1" applyFill="1" applyBorder="1" applyAlignment="1">
      <alignment horizontal="right"/>
    </xf>
    <xf numFmtId="168" fontId="33" fillId="4" borderId="32" xfId="0" applyNumberFormat="1" applyFont="1" applyFill="1" applyBorder="1"/>
    <xf numFmtId="0" fontId="35" fillId="4" borderId="0" xfId="0" applyFont="1" applyFill="1"/>
    <xf numFmtId="0" fontId="9" fillId="4" borderId="0" xfId="0" applyFont="1" applyFill="1"/>
    <xf numFmtId="0" fontId="0" fillId="0" borderId="27" xfId="0" applyFont="1" applyBorder="1"/>
    <xf numFmtId="0" fontId="35" fillId="7" borderId="47" xfId="0" applyFont="1" applyFill="1" applyBorder="1" applyAlignment="1">
      <alignment horizontal="center"/>
    </xf>
    <xf numFmtId="0" fontId="35" fillId="7" borderId="32" xfId="0" applyFont="1" applyFill="1" applyBorder="1" applyAlignment="1">
      <alignment horizontal="center" vertical="center" wrapText="1"/>
    </xf>
    <xf numFmtId="0" fontId="47" fillId="5" borderId="44" xfId="0" applyFont="1" applyFill="1" applyBorder="1" applyAlignment="1">
      <alignment horizontal="center" vertical="center" wrapText="1"/>
    </xf>
    <xf numFmtId="0" fontId="47" fillId="5" borderId="14" xfId="0" applyFont="1" applyFill="1" applyBorder="1" applyAlignment="1">
      <alignment horizontal="center" vertical="center" wrapText="1"/>
    </xf>
    <xf numFmtId="0" fontId="47" fillId="4" borderId="14" xfId="0" applyFont="1" applyFill="1" applyBorder="1" applyAlignment="1"/>
    <xf numFmtId="0" fontId="47" fillId="4" borderId="14" xfId="0" applyFont="1" applyFill="1" applyBorder="1" applyAlignment="1">
      <alignment horizontal="center"/>
    </xf>
    <xf numFmtId="0" fontId="47" fillId="4" borderId="15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/>
    </xf>
    <xf numFmtId="0" fontId="33" fillId="0" borderId="14" xfId="0" applyFont="1" applyBorder="1"/>
    <xf numFmtId="0" fontId="33" fillId="0" borderId="15" xfId="0" applyFont="1" applyBorder="1" applyAlignment="1">
      <alignment horizontal="center"/>
    </xf>
    <xf numFmtId="0" fontId="37" fillId="0" borderId="14" xfId="0" applyFont="1" applyBorder="1"/>
    <xf numFmtId="168" fontId="37" fillId="0" borderId="14" xfId="0" applyNumberFormat="1" applyFont="1" applyBorder="1"/>
    <xf numFmtId="0" fontId="33" fillId="0" borderId="44" xfId="0" applyFont="1" applyBorder="1"/>
    <xf numFmtId="168" fontId="33" fillId="0" borderId="14" xfId="0" applyNumberFormat="1" applyFont="1" applyBorder="1"/>
    <xf numFmtId="166" fontId="33" fillId="0" borderId="15" xfId="0" applyNumberFormat="1" applyFont="1" applyBorder="1" applyAlignment="1">
      <alignment horizontal="center"/>
    </xf>
    <xf numFmtId="168" fontId="38" fillId="0" borderId="14" xfId="0" applyNumberFormat="1" applyFont="1" applyBorder="1"/>
    <xf numFmtId="0" fontId="38" fillId="0" borderId="14" xfId="0" applyFont="1" applyBorder="1" applyAlignment="1">
      <alignment horizontal="center"/>
    </xf>
    <xf numFmtId="168" fontId="37" fillId="0" borderId="14" xfId="0" applyNumberFormat="1" applyFont="1" applyFill="1" applyBorder="1"/>
    <xf numFmtId="168" fontId="38" fillId="0" borderId="14" xfId="0" applyNumberFormat="1" applyFont="1" applyFill="1" applyBorder="1" applyProtection="1"/>
    <xf numFmtId="168" fontId="38" fillId="0" borderId="14" xfId="0" applyNumberFormat="1" applyFont="1" applyFill="1" applyBorder="1"/>
    <xf numFmtId="0" fontId="38" fillId="0" borderId="47" xfId="0" applyFont="1" applyBorder="1" applyAlignment="1">
      <alignment horizontal="center"/>
    </xf>
    <xf numFmtId="174" fontId="38" fillId="0" borderId="47" xfId="0" applyNumberFormat="1" applyFont="1" applyBorder="1"/>
    <xf numFmtId="168" fontId="38" fillId="0" borderId="47" xfId="0" applyNumberFormat="1" applyFont="1" applyBorder="1"/>
    <xf numFmtId="172" fontId="36" fillId="0" borderId="47" xfId="0" applyNumberFormat="1" applyFont="1" applyBorder="1"/>
    <xf numFmtId="166" fontId="38" fillId="0" borderId="32" xfId="0" applyNumberFormat="1" applyFont="1" applyBorder="1" applyAlignment="1">
      <alignment horizontal="center"/>
    </xf>
    <xf numFmtId="0" fontId="9" fillId="0" borderId="78" xfId="0" applyFont="1" applyBorder="1"/>
    <xf numFmtId="2" fontId="9" fillId="0" borderId="78" xfId="0" applyNumberFormat="1" applyFont="1" applyBorder="1"/>
    <xf numFmtId="0" fontId="0" fillId="0" borderId="78" xfId="0" applyFont="1" applyBorder="1" applyAlignment="1">
      <alignment horizontal="center"/>
    </xf>
    <xf numFmtId="49" fontId="0" fillId="0" borderId="0" xfId="0" applyNumberFormat="1" applyFont="1" applyAlignment="1"/>
    <xf numFmtId="2" fontId="20" fillId="0" borderId="0" xfId="0" applyNumberFormat="1" applyFont="1" applyBorder="1"/>
    <xf numFmtId="0" fontId="36" fillId="0" borderId="0" xfId="0" applyFont="1"/>
    <xf numFmtId="0" fontId="35" fillId="7" borderId="30" xfId="0" applyFont="1" applyFill="1" applyBorder="1" applyAlignment="1">
      <alignment horizontal="center"/>
    </xf>
    <xf numFmtId="0" fontId="35" fillId="7" borderId="12" xfId="0" applyFont="1" applyFill="1" applyBorder="1" applyAlignment="1">
      <alignment horizontal="center"/>
    </xf>
    <xf numFmtId="0" fontId="37" fillId="0" borderId="9" xfId="0" applyFont="1" applyBorder="1"/>
    <xf numFmtId="3" fontId="48" fillId="0" borderId="6" xfId="0" applyNumberFormat="1" applyFont="1" applyBorder="1"/>
    <xf numFmtId="168" fontId="48" fillId="0" borderId="7" xfId="0" applyNumberFormat="1" applyFont="1" applyBorder="1" applyAlignment="1">
      <alignment horizontal="center"/>
    </xf>
    <xf numFmtId="0" fontId="37" fillId="0" borderId="6" xfId="0" applyFont="1" applyBorder="1"/>
    <xf numFmtId="3" fontId="37" fillId="0" borderId="6" xfId="0" applyNumberFormat="1" applyFont="1" applyBorder="1"/>
    <xf numFmtId="168" fontId="37" fillId="0" borderId="7" xfId="0" applyNumberFormat="1" applyFont="1" applyBorder="1" applyAlignment="1">
      <alignment horizontal="center"/>
    </xf>
    <xf numFmtId="3" fontId="37" fillId="0" borderId="6" xfId="0" applyNumberFormat="1" applyFont="1" applyFill="1" applyBorder="1"/>
    <xf numFmtId="3" fontId="36" fillId="0" borderId="6" xfId="0" applyNumberFormat="1" applyFont="1" applyFill="1" applyBorder="1"/>
    <xf numFmtId="168" fontId="36" fillId="0" borderId="7" xfId="0" applyNumberFormat="1" applyFont="1" applyFill="1" applyBorder="1" applyAlignment="1">
      <alignment horizontal="center"/>
    </xf>
    <xf numFmtId="168" fontId="37" fillId="0" borderId="7" xfId="0" applyNumberFormat="1" applyFont="1" applyFill="1" applyBorder="1" applyAlignment="1">
      <alignment horizontal="center"/>
    </xf>
    <xf numFmtId="0" fontId="38" fillId="0" borderId="9" xfId="0" applyFont="1" applyBorder="1"/>
    <xf numFmtId="3" fontId="38" fillId="0" borderId="6" xfId="0" applyNumberFormat="1" applyFont="1" applyFill="1" applyBorder="1"/>
    <xf numFmtId="168" fontId="38" fillId="0" borderId="7" xfId="0" applyNumberFormat="1" applyFont="1" applyFill="1" applyBorder="1" applyAlignment="1">
      <alignment horizontal="center"/>
    </xf>
    <xf numFmtId="0" fontId="36" fillId="0" borderId="9" xfId="0" applyFont="1" applyBorder="1"/>
    <xf numFmtId="3" fontId="37" fillId="0" borderId="6" xfId="0" applyNumberFormat="1" applyFont="1" applyFill="1" applyBorder="1" applyAlignment="1">
      <alignment horizontal="center"/>
    </xf>
    <xf numFmtId="3" fontId="38" fillId="0" borderId="6" xfId="0" applyNumberFormat="1" applyFont="1" applyBorder="1"/>
    <xf numFmtId="168" fontId="38" fillId="0" borderId="7" xfId="0" applyNumberFormat="1" applyFont="1" applyBorder="1" applyAlignment="1">
      <alignment horizontal="center"/>
    </xf>
    <xf numFmtId="0" fontId="33" fillId="0" borderId="9" xfId="0" applyFont="1" applyBorder="1"/>
    <xf numFmtId="0" fontId="46" fillId="0" borderId="6" xfId="0" applyFont="1" applyBorder="1"/>
    <xf numFmtId="3" fontId="33" fillId="0" borderId="6" xfId="0" applyNumberFormat="1" applyFont="1" applyBorder="1"/>
    <xf numFmtId="168" fontId="33" fillId="0" borderId="7" xfId="0" applyNumberFormat="1" applyFont="1" applyBorder="1" applyAlignment="1">
      <alignment horizontal="center"/>
    </xf>
    <xf numFmtId="0" fontId="49" fillId="0" borderId="9" xfId="0" applyFont="1" applyBorder="1"/>
    <xf numFmtId="0" fontId="49" fillId="0" borderId="6" xfId="0" applyFont="1" applyBorder="1"/>
    <xf numFmtId="168" fontId="2" fillId="0" borderId="7" xfId="0" applyNumberFormat="1" applyFont="1" applyBorder="1" applyAlignment="1">
      <alignment horizontal="center"/>
    </xf>
    <xf numFmtId="0" fontId="44" fillId="0" borderId="9" xfId="0" applyFont="1" applyBorder="1"/>
    <xf numFmtId="0" fontId="44" fillId="0" borderId="6" xfId="0" applyFont="1" applyBorder="1"/>
    <xf numFmtId="0" fontId="50" fillId="0" borderId="9" xfId="0" applyFont="1" applyBorder="1"/>
    <xf numFmtId="0" fontId="50" fillId="0" borderId="6" xfId="0" applyFont="1" applyBorder="1"/>
    <xf numFmtId="0" fontId="20" fillId="0" borderId="80" xfId="0" applyFont="1" applyBorder="1"/>
    <xf numFmtId="0" fontId="20" fillId="0" borderId="81" xfId="0" applyFont="1" applyBorder="1"/>
    <xf numFmtId="3" fontId="3" fillId="0" borderId="81" xfId="0" applyNumberFormat="1" applyFont="1" applyBorder="1"/>
    <xf numFmtId="3" fontId="2" fillId="0" borderId="81" xfId="0" applyNumberFormat="1" applyFont="1" applyBorder="1"/>
    <xf numFmtId="168" fontId="3" fillId="0" borderId="82" xfId="0" applyNumberFormat="1" applyFont="1" applyBorder="1" applyAlignment="1">
      <alignment horizontal="center"/>
    </xf>
    <xf numFmtId="0" fontId="0" fillId="0" borderId="83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51" fillId="0" borderId="0" xfId="0" applyFont="1"/>
    <xf numFmtId="0" fontId="9" fillId="7" borderId="102" xfId="0" applyFont="1" applyFill="1" applyBorder="1" applyAlignment="1">
      <alignment horizontal="center" vertical="center" wrapText="1"/>
    </xf>
    <xf numFmtId="0" fontId="9" fillId="7" borderId="37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3" fontId="9" fillId="0" borderId="35" xfId="0" applyNumberFormat="1" applyFont="1" applyBorder="1" applyAlignment="1"/>
    <xf numFmtId="3" fontId="9" fillId="0" borderId="37" xfId="0" applyNumberFormat="1" applyFont="1" applyBorder="1" applyAlignment="1"/>
    <xf numFmtId="3" fontId="9" fillId="0" borderId="37" xfId="0" applyNumberFormat="1" applyFont="1" applyBorder="1"/>
    <xf numFmtId="3" fontId="9" fillId="0" borderId="25" xfId="0" applyNumberFormat="1" applyFont="1" applyBorder="1"/>
    <xf numFmtId="166" fontId="9" fillId="0" borderId="36" xfId="0" applyNumberFormat="1" applyFont="1" applyBorder="1" applyAlignment="1">
      <alignment vertical="center"/>
    </xf>
    <xf numFmtId="0" fontId="24" fillId="0" borderId="27" xfId="0" applyFont="1" applyBorder="1"/>
    <xf numFmtId="3" fontId="0" fillId="0" borderId="6" xfId="0" applyNumberFormat="1" applyFont="1" applyBorder="1"/>
    <xf numFmtId="3" fontId="0" fillId="0" borderId="17" xfId="0" applyNumberFormat="1" applyFont="1" applyBorder="1"/>
    <xf numFmtId="166" fontId="0" fillId="0" borderId="16" xfId="0" applyNumberFormat="1" applyFont="1" applyBorder="1" applyAlignment="1">
      <alignment vertical="center"/>
    </xf>
    <xf numFmtId="0" fontId="24" fillId="0" borderId="27" xfId="0" applyFont="1" applyBorder="1" applyAlignment="1"/>
    <xf numFmtId="3" fontId="0" fillId="0" borderId="9" xfId="0" applyNumberFormat="1" applyFont="1" applyBorder="1"/>
    <xf numFmtId="0" fontId="24" fillId="0" borderId="9" xfId="0" applyFont="1" applyBorder="1" applyAlignment="1">
      <alignment horizontal="left" wrapText="1"/>
    </xf>
    <xf numFmtId="3" fontId="0" fillId="0" borderId="6" xfId="0" applyNumberFormat="1" applyFont="1" applyBorder="1" applyAlignment="1">
      <alignment vertical="center"/>
    </xf>
    <xf numFmtId="3" fontId="0" fillId="0" borderId="17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24" fillId="0" borderId="0" xfId="0" applyFont="1" applyBorder="1" applyAlignment="1">
      <alignment horizontal="left" wrapText="1"/>
    </xf>
    <xf numFmtId="0" fontId="9" fillId="0" borderId="38" xfId="0" applyFont="1" applyBorder="1" applyAlignment="1">
      <alignment horizontal="center" vertical="center"/>
    </xf>
    <xf numFmtId="3" fontId="9" fillId="4" borderId="39" xfId="0" applyNumberFormat="1" applyFont="1" applyFill="1" applyBorder="1"/>
    <xf numFmtId="3" fontId="9" fillId="4" borderId="37" xfId="0" applyNumberFormat="1" applyFont="1" applyFill="1" applyBorder="1"/>
    <xf numFmtId="0" fontId="24" fillId="0" borderId="9" xfId="0" applyFont="1" applyBorder="1" applyAlignment="1">
      <alignment horizontal="left" vertical="center" wrapText="1"/>
    </xf>
    <xf numFmtId="3" fontId="0" fillId="4" borderId="6" xfId="0" applyNumberFormat="1" applyFont="1" applyFill="1" applyBorder="1" applyAlignment="1">
      <alignment vertical="center"/>
    </xf>
    <xf numFmtId="3" fontId="0" fillId="4" borderId="17" xfId="0" applyNumberFormat="1" applyFont="1" applyFill="1" applyBorder="1" applyAlignment="1">
      <alignment vertical="center"/>
    </xf>
    <xf numFmtId="3" fontId="0" fillId="4" borderId="6" xfId="0" applyNumberFormat="1" applyFont="1" applyFill="1" applyBorder="1"/>
    <xf numFmtId="3" fontId="0" fillId="4" borderId="17" xfId="0" applyNumberFormat="1" applyFont="1" applyFill="1" applyBorder="1"/>
    <xf numFmtId="0" fontId="24" fillId="0" borderId="9" xfId="0" applyFont="1" applyBorder="1" applyAlignment="1">
      <alignment vertical="center"/>
    </xf>
    <xf numFmtId="0" fontId="24" fillId="0" borderId="27" xfId="0" applyFont="1" applyBorder="1" applyAlignment="1">
      <alignment horizontal="left" vertical="center" wrapText="1"/>
    </xf>
    <xf numFmtId="3" fontId="0" fillId="4" borderId="28" xfId="0" applyNumberFormat="1" applyFont="1" applyFill="1" applyBorder="1" applyAlignment="1">
      <alignment vertical="center"/>
    </xf>
    <xf numFmtId="166" fontId="0" fillId="0" borderId="33" xfId="0" applyNumberFormat="1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right" vertical="center"/>
    </xf>
    <xf numFmtId="3" fontId="9" fillId="0" borderId="37" xfId="0" applyNumberFormat="1" applyFont="1" applyBorder="1" applyAlignment="1">
      <alignment horizontal="right" vertical="center"/>
    </xf>
    <xf numFmtId="3" fontId="9" fillId="0" borderId="25" xfId="0" applyNumberFormat="1" applyFont="1" applyBorder="1" applyAlignment="1">
      <alignment vertical="center"/>
    </xf>
    <xf numFmtId="0" fontId="47" fillId="0" borderId="0" xfId="0" applyFont="1"/>
    <xf numFmtId="3" fontId="9" fillId="0" borderId="85" xfId="0" applyNumberFormat="1" applyFont="1" applyFill="1" applyBorder="1" applyProtection="1"/>
    <xf numFmtId="4" fontId="9" fillId="0" borderId="87" xfId="0" applyNumberFormat="1" applyFont="1" applyBorder="1"/>
    <xf numFmtId="3" fontId="9" fillId="0" borderId="44" xfId="0" applyNumberFormat="1" applyFont="1" applyBorder="1" applyAlignment="1" applyProtection="1">
      <alignment horizontal="left"/>
    </xf>
    <xf numFmtId="3" fontId="9" fillId="0" borderId="14" xfId="0" applyNumberFormat="1" applyFont="1" applyFill="1" applyBorder="1" applyProtection="1"/>
    <xf numFmtId="4" fontId="0" fillId="0" borderId="15" xfId="0" applyNumberFormat="1" applyFont="1" applyBorder="1"/>
    <xf numFmtId="49" fontId="0" fillId="0" borderId="44" xfId="0" applyNumberFormat="1" applyFont="1" applyBorder="1" applyAlignment="1" applyProtection="1">
      <alignment horizontal="left"/>
    </xf>
    <xf numFmtId="49" fontId="26" fillId="0" borderId="44" xfId="0" applyNumberFormat="1" applyFont="1" applyBorder="1" applyAlignment="1" applyProtection="1">
      <alignment horizontal="left"/>
    </xf>
    <xf numFmtId="3" fontId="26" fillId="0" borderId="14" xfId="0" applyNumberFormat="1" applyFont="1" applyFill="1" applyBorder="1" applyProtection="1"/>
    <xf numFmtId="3" fontId="43" fillId="0" borderId="14" xfId="0" applyNumberFormat="1" applyFont="1" applyFill="1" applyBorder="1" applyProtection="1"/>
    <xf numFmtId="4" fontId="26" fillId="0" borderId="15" xfId="0" applyNumberFormat="1" applyFont="1" applyBorder="1"/>
    <xf numFmtId="3" fontId="9" fillId="0" borderId="53" xfId="0" applyNumberFormat="1" applyFont="1" applyFill="1" applyBorder="1" applyProtection="1"/>
    <xf numFmtId="3" fontId="0" fillId="0" borderId="44" xfId="0" applyNumberFormat="1" applyFont="1" applyBorder="1" applyAlignment="1" applyProtection="1">
      <alignment horizontal="left"/>
    </xf>
    <xf numFmtId="3" fontId="0" fillId="0" borderId="44" xfId="0" applyNumberFormat="1" applyFont="1" applyFill="1" applyBorder="1" applyAlignment="1" applyProtection="1"/>
    <xf numFmtId="3" fontId="0" fillId="0" borderId="44" xfId="0" applyNumberFormat="1" applyFont="1" applyFill="1" applyBorder="1" applyAlignment="1" applyProtection="1">
      <alignment horizontal="left"/>
    </xf>
    <xf numFmtId="3" fontId="43" fillId="0" borderId="44" xfId="0" applyNumberFormat="1" applyFont="1" applyFill="1" applyBorder="1" applyAlignment="1" applyProtection="1"/>
    <xf numFmtId="3" fontId="0" fillId="0" borderId="14" xfId="0" applyNumberFormat="1" applyFont="1" applyFill="1" applyBorder="1" applyAlignment="1" applyProtection="1">
      <alignment vertical="center"/>
    </xf>
    <xf numFmtId="3" fontId="43" fillId="0" borderId="44" xfId="0" applyNumberFormat="1" applyFont="1" applyFill="1" applyBorder="1" applyAlignment="1" applyProtection="1">
      <alignment horizontal="left"/>
    </xf>
    <xf numFmtId="3" fontId="9" fillId="0" borderId="88" xfId="0" applyNumberFormat="1" applyFont="1" applyBorder="1" applyAlignment="1" applyProtection="1">
      <alignment horizontal="left"/>
    </xf>
    <xf numFmtId="3" fontId="9" fillId="0" borderId="89" xfId="0" applyNumberFormat="1" applyFont="1" applyFill="1" applyBorder="1" applyProtection="1"/>
    <xf numFmtId="3" fontId="9" fillId="0" borderId="44" xfId="0" applyNumberFormat="1" applyFont="1" applyFill="1" applyBorder="1" applyAlignment="1" applyProtection="1">
      <alignment horizontal="left"/>
    </xf>
    <xf numFmtId="3" fontId="26" fillId="0" borderId="86" xfId="0" applyNumberFormat="1" applyFont="1" applyBorder="1" applyAlignment="1" applyProtection="1">
      <alignment horizontal="left"/>
    </xf>
    <xf numFmtId="3" fontId="9" fillId="0" borderId="85" xfId="0" applyNumberFormat="1" applyFont="1" applyFill="1" applyBorder="1" applyAlignment="1" applyProtection="1">
      <alignment vertical="center"/>
    </xf>
    <xf numFmtId="169" fontId="24" fillId="0" borderId="0" xfId="0" applyNumberFormat="1" applyFont="1" applyBorder="1" applyAlignment="1" applyProtection="1">
      <alignment horizontal="left"/>
    </xf>
    <xf numFmtId="169" fontId="11" fillId="0" borderId="0" xfId="0" applyNumberFormat="1" applyFont="1" applyBorder="1" applyAlignment="1" applyProtection="1">
      <alignment horizontal="left"/>
    </xf>
    <xf numFmtId="4" fontId="35" fillId="0" borderId="0" xfId="0" applyNumberFormat="1" applyFont="1" applyFill="1" applyBorder="1" applyProtection="1"/>
    <xf numFmtId="0" fontId="35" fillId="8" borderId="62" xfId="0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35" fillId="8" borderId="95" xfId="0" applyFont="1" applyFill="1" applyBorder="1" applyAlignment="1">
      <alignment horizontal="center" vertical="center"/>
    </xf>
    <xf numFmtId="0" fontId="35" fillId="8" borderId="64" xfId="0" applyFont="1" applyFill="1" applyBorder="1" applyAlignment="1">
      <alignment horizontal="center" vertical="center"/>
    </xf>
    <xf numFmtId="0" fontId="35" fillId="8" borderId="65" xfId="0" applyFont="1" applyFill="1" applyBorder="1" applyAlignment="1">
      <alignment horizontal="center" vertical="center"/>
    </xf>
    <xf numFmtId="0" fontId="35" fillId="8" borderId="94" xfId="0" applyFont="1" applyFill="1" applyBorder="1" applyAlignment="1">
      <alignment horizontal="center" vertical="center"/>
    </xf>
    <xf numFmtId="0" fontId="35" fillId="8" borderId="66" xfId="0" applyFont="1" applyFill="1" applyBorder="1" applyAlignment="1">
      <alignment horizontal="center" vertical="center"/>
    </xf>
    <xf numFmtId="3" fontId="20" fillId="0" borderId="0" xfId="0" applyNumberFormat="1" applyFont="1" applyBorder="1"/>
    <xf numFmtId="3" fontId="9" fillId="0" borderId="28" xfId="0" applyNumberFormat="1" applyFont="1" applyBorder="1"/>
    <xf numFmtId="0" fontId="35" fillId="8" borderId="22" xfId="0" applyFont="1" applyFill="1" applyBorder="1" applyAlignment="1">
      <alignment horizontal="center" vertical="center" wrapText="1"/>
    </xf>
    <xf numFmtId="168" fontId="37" fillId="0" borderId="14" xfId="0" applyNumberFormat="1" applyFont="1" applyFill="1" applyBorder="1" applyProtection="1"/>
    <xf numFmtId="0" fontId="36" fillId="0" borderId="77" xfId="0" applyFont="1" applyBorder="1" applyAlignment="1">
      <alignment horizontal="center" vertical="center"/>
    </xf>
    <xf numFmtId="0" fontId="35" fillId="8" borderId="4" xfId="0" applyFont="1" applyFill="1" applyBorder="1" applyAlignment="1">
      <alignment horizontal="center" vertical="center" wrapText="1"/>
    </xf>
    <xf numFmtId="0" fontId="35" fillId="8" borderId="5" xfId="0" applyFont="1" applyFill="1" applyBorder="1" applyAlignment="1">
      <alignment horizontal="center" vertical="center"/>
    </xf>
    <xf numFmtId="0" fontId="35" fillId="8" borderId="79" xfId="0" applyFont="1" applyFill="1" applyBorder="1" applyAlignment="1">
      <alignment horizontal="center" vertical="center"/>
    </xf>
    <xf numFmtId="3" fontId="36" fillId="0" borderId="6" xfId="0" applyNumberFormat="1" applyFont="1" applyBorder="1"/>
    <xf numFmtId="168" fontId="36" fillId="0" borderId="7" xfId="0" applyNumberFormat="1" applyFont="1" applyBorder="1" applyAlignment="1">
      <alignment horizontal="center"/>
    </xf>
    <xf numFmtId="3" fontId="35" fillId="8" borderId="117" xfId="0" applyNumberFormat="1" applyFont="1" applyFill="1" applyBorder="1" applyAlignment="1" applyProtection="1">
      <alignment horizontal="center" vertical="center"/>
    </xf>
    <xf numFmtId="0" fontId="24" fillId="5" borderId="119" xfId="0" applyFont="1" applyFill="1" applyBorder="1" applyAlignment="1">
      <alignment horizontal="center" vertical="center"/>
    </xf>
    <xf numFmtId="0" fontId="24" fillId="5" borderId="116" xfId="0" applyFont="1" applyFill="1" applyBorder="1" applyAlignment="1">
      <alignment horizontal="center" vertical="center"/>
    </xf>
    <xf numFmtId="0" fontId="24" fillId="5" borderId="116" xfId="0" applyFont="1" applyFill="1" applyBorder="1" applyAlignment="1">
      <alignment horizontal="center"/>
    </xf>
    <xf numFmtId="3" fontId="24" fillId="5" borderId="116" xfId="0" applyNumberFormat="1" applyFont="1" applyFill="1" applyBorder="1" applyAlignment="1" applyProtection="1">
      <alignment horizontal="center"/>
    </xf>
    <xf numFmtId="3" fontId="24" fillId="5" borderId="116" xfId="0" applyNumberFormat="1" applyFont="1" applyFill="1" applyBorder="1" applyAlignment="1" applyProtection="1">
      <alignment horizontal="center" vertical="center" wrapText="1"/>
    </xf>
    <xf numFmtId="0" fontId="24" fillId="5" borderId="116" xfId="0" applyFont="1" applyFill="1" applyBorder="1" applyAlignment="1">
      <alignment horizontal="center" vertical="center" wrapText="1"/>
    </xf>
    <xf numFmtId="173" fontId="24" fillId="5" borderId="116" xfId="0" applyNumberFormat="1" applyFont="1" applyFill="1" applyBorder="1" applyAlignment="1">
      <alignment horizontal="center"/>
    </xf>
    <xf numFmtId="49" fontId="24" fillId="5" borderId="33" xfId="0" applyNumberFormat="1" applyFont="1" applyFill="1" applyBorder="1" applyAlignment="1">
      <alignment horizontal="center" vertical="center" wrapText="1"/>
    </xf>
    <xf numFmtId="3" fontId="9" fillId="0" borderId="120" xfId="0" applyNumberFormat="1" applyFont="1" applyBorder="1" applyAlignment="1" applyProtection="1">
      <alignment horizontal="left" vertical="center"/>
    </xf>
    <xf numFmtId="3" fontId="9" fillId="0" borderId="121" xfId="0" applyNumberFormat="1" applyFont="1" applyBorder="1" applyAlignment="1" applyProtection="1">
      <alignment horizontal="left" vertical="center"/>
    </xf>
    <xf numFmtId="3" fontId="9" fillId="0" borderId="121" xfId="0" applyNumberFormat="1" applyFont="1" applyFill="1" applyBorder="1" applyAlignment="1" applyProtection="1">
      <alignment vertical="center"/>
    </xf>
    <xf numFmtId="3" fontId="9" fillId="0" borderId="121" xfId="0" applyNumberFormat="1" applyFont="1" applyBorder="1" applyAlignment="1">
      <alignment vertical="center"/>
    </xf>
    <xf numFmtId="3" fontId="0" fillId="0" borderId="115" xfId="0" applyNumberFormat="1" applyFont="1" applyBorder="1" applyAlignment="1" applyProtection="1">
      <alignment horizontal="left"/>
    </xf>
    <xf numFmtId="3" fontId="0" fillId="0" borderId="28" xfId="0" applyNumberFormat="1" applyFont="1" applyBorder="1" applyAlignment="1" applyProtection="1">
      <alignment horizontal="left"/>
    </xf>
    <xf numFmtId="3" fontId="0" fillId="0" borderId="28" xfId="0" applyNumberFormat="1" applyFont="1" applyFill="1" applyBorder="1" applyProtection="1"/>
    <xf numFmtId="3" fontId="0" fillId="0" borderId="28" xfId="0" applyNumberFormat="1" applyFont="1" applyBorder="1"/>
    <xf numFmtId="168" fontId="0" fillId="0" borderId="33" xfId="0" applyNumberFormat="1" applyFont="1" applyFill="1" applyBorder="1" applyProtection="1"/>
    <xf numFmtId="3" fontId="9" fillId="0" borderId="122" xfId="0" applyNumberFormat="1" applyFont="1" applyBorder="1" applyAlignment="1" applyProtection="1">
      <alignment horizontal="left" vertical="center"/>
    </xf>
    <xf numFmtId="3" fontId="9" fillId="0" borderId="123" xfId="0" applyNumberFormat="1" applyFont="1" applyBorder="1" applyAlignment="1" applyProtection="1">
      <alignment horizontal="left" vertical="center"/>
    </xf>
    <xf numFmtId="3" fontId="9" fillId="0" borderId="123" xfId="0" applyNumberFormat="1" applyFont="1" applyFill="1" applyBorder="1" applyAlignment="1" applyProtection="1">
      <alignment vertical="center"/>
    </xf>
    <xf numFmtId="3" fontId="9" fillId="0" borderId="123" xfId="0" applyNumberFormat="1" applyFont="1" applyBorder="1" applyAlignment="1">
      <alignment vertical="center"/>
    </xf>
    <xf numFmtId="3" fontId="0" fillId="0" borderId="115" xfId="0" applyNumberFormat="1" applyFont="1" applyFill="1" applyBorder="1" applyAlignment="1" applyProtection="1"/>
    <xf numFmtId="3" fontId="0" fillId="0" borderId="28" xfId="0" applyNumberFormat="1" applyFont="1" applyFill="1" applyBorder="1" applyAlignment="1" applyProtection="1"/>
    <xf numFmtId="3" fontId="0" fillId="0" borderId="115" xfId="0" applyNumberFormat="1" applyFont="1" applyFill="1" applyBorder="1" applyAlignment="1" applyProtection="1">
      <alignment horizontal="left" vertical="center" wrapText="1"/>
    </xf>
    <xf numFmtId="3" fontId="0" fillId="0" borderId="28" xfId="0" applyNumberFormat="1" applyFont="1" applyFill="1" applyBorder="1" applyAlignment="1" applyProtection="1">
      <alignment vertical="center" wrapText="1"/>
    </xf>
    <xf numFmtId="3" fontId="0" fillId="0" borderId="115" xfId="0" applyNumberFormat="1" applyFont="1" applyFill="1" applyBorder="1" applyAlignment="1" applyProtection="1">
      <alignment horizontal="left"/>
    </xf>
    <xf numFmtId="3" fontId="9" fillId="0" borderId="120" xfId="0" applyNumberFormat="1" applyFont="1" applyFill="1" applyBorder="1" applyAlignment="1" applyProtection="1">
      <alignment horizontal="left" vertical="center"/>
    </xf>
    <xf numFmtId="3" fontId="0" fillId="0" borderId="124" xfId="0" applyNumberFormat="1" applyFont="1" applyFill="1" applyBorder="1" applyAlignment="1" applyProtection="1"/>
    <xf numFmtId="0" fontId="0" fillId="0" borderId="115" xfId="0" applyFont="1" applyBorder="1"/>
    <xf numFmtId="0" fontId="0" fillId="0" borderId="116" xfId="0" applyFont="1" applyBorder="1"/>
    <xf numFmtId="0" fontId="0" fillId="0" borderId="28" xfId="0" applyFont="1" applyBorder="1"/>
    <xf numFmtId="0" fontId="0" fillId="0" borderId="33" xfId="0" applyFont="1" applyBorder="1"/>
    <xf numFmtId="3" fontId="0" fillId="0" borderId="115" xfId="0" applyNumberFormat="1" applyFont="1" applyBorder="1" applyAlignment="1">
      <alignment horizontal="left"/>
    </xf>
    <xf numFmtId="3" fontId="0" fillId="0" borderId="125" xfId="0" applyNumberFormat="1" applyFont="1" applyBorder="1" applyAlignment="1" applyProtection="1">
      <alignment horizontal="left"/>
    </xf>
    <xf numFmtId="3" fontId="37" fillId="0" borderId="126" xfId="0" applyNumberFormat="1" applyFont="1" applyFill="1" applyBorder="1" applyAlignment="1" applyProtection="1">
      <alignment vertical="center"/>
    </xf>
    <xf numFmtId="3" fontId="37" fillId="0" borderId="126" xfId="0" applyNumberFormat="1" applyFont="1" applyBorder="1" applyAlignment="1">
      <alignment vertical="center"/>
    </xf>
    <xf numFmtId="0" fontId="9" fillId="7" borderId="127" xfId="0" applyFont="1" applyFill="1" applyBorder="1" applyAlignment="1">
      <alignment horizontal="center" vertical="center" wrapText="1"/>
    </xf>
    <xf numFmtId="3" fontId="9" fillId="0" borderId="86" xfId="0" applyNumberFormat="1" applyFont="1" applyBorder="1" applyAlignment="1" applyProtection="1">
      <alignment horizontal="left" vertical="center"/>
    </xf>
    <xf numFmtId="3" fontId="9" fillId="0" borderId="52" xfId="0" applyNumberFormat="1" applyFont="1" applyBorder="1" applyAlignment="1" applyProtection="1">
      <alignment horizontal="left" vertical="center"/>
    </xf>
    <xf numFmtId="3" fontId="9" fillId="0" borderId="86" xfId="0" applyNumberFormat="1" applyFont="1" applyFill="1" applyBorder="1" applyAlignment="1" applyProtection="1">
      <alignment horizontal="left" vertical="center"/>
    </xf>
    <xf numFmtId="0" fontId="26" fillId="0" borderId="41" xfId="0" applyFont="1" applyBorder="1"/>
    <xf numFmtId="166" fontId="0" fillId="0" borderId="0" xfId="0" applyNumberFormat="1" applyFont="1" applyFill="1" applyBorder="1"/>
    <xf numFmtId="0" fontId="36" fillId="0" borderId="44" xfId="0" applyFont="1" applyBorder="1" applyAlignment="1">
      <alignment horizontal="center" vertical="center"/>
    </xf>
    <xf numFmtId="0" fontId="9" fillId="7" borderId="128" xfId="0" applyFont="1" applyFill="1" applyBorder="1"/>
    <xf numFmtId="3" fontId="35" fillId="0" borderId="106" xfId="0" applyNumberFormat="1" applyFont="1" applyBorder="1" applyAlignment="1" applyProtection="1">
      <alignment horizontal="left" vertical="center"/>
    </xf>
    <xf numFmtId="3" fontId="9" fillId="0" borderId="15" xfId="0" applyNumberFormat="1" applyFont="1" applyBorder="1" applyAlignment="1" applyProtection="1">
      <alignment horizontal="left"/>
    </xf>
    <xf numFmtId="3" fontId="0" fillId="0" borderId="15" xfId="0" applyNumberFormat="1" applyFont="1" applyBorder="1" applyAlignment="1" applyProtection="1">
      <alignment horizontal="left"/>
    </xf>
    <xf numFmtId="3" fontId="0" fillId="0" borderId="15" xfId="0" applyNumberFormat="1" applyFont="1" applyFill="1" applyBorder="1" applyAlignment="1" applyProtection="1"/>
    <xf numFmtId="3" fontId="26" fillId="0" borderId="15" xfId="0" applyNumberFormat="1" applyFont="1" applyFill="1" applyBorder="1" applyAlignment="1" applyProtection="1"/>
    <xf numFmtId="3" fontId="9" fillId="0" borderId="54" xfId="0" applyNumberFormat="1" applyFont="1" applyBorder="1" applyAlignment="1" applyProtection="1">
      <alignment horizontal="left" vertical="center"/>
    </xf>
    <xf numFmtId="3" fontId="9" fillId="0" borderId="106" xfId="0" applyNumberFormat="1" applyFont="1" applyBorder="1" applyAlignment="1" applyProtection="1">
      <alignment horizontal="left" vertical="center"/>
    </xf>
    <xf numFmtId="3" fontId="9" fillId="0" borderId="90" xfId="0" applyNumberFormat="1" applyFont="1" applyBorder="1" applyAlignment="1" applyProtection="1">
      <alignment horizontal="left" vertical="center"/>
    </xf>
    <xf numFmtId="3" fontId="9" fillId="0" borderId="106" xfId="0" applyNumberFormat="1" applyFont="1" applyFill="1" applyBorder="1" applyAlignment="1" applyProtection="1">
      <alignment vertical="center"/>
    </xf>
    <xf numFmtId="3" fontId="9" fillId="0" borderId="106" xfId="0" applyNumberFormat="1" applyFont="1" applyBorder="1" applyAlignment="1" applyProtection="1">
      <alignment horizontal="center" vertical="center"/>
    </xf>
    <xf numFmtId="3" fontId="9" fillId="0" borderId="131" xfId="0" applyNumberFormat="1" applyFont="1" applyFill="1" applyBorder="1" applyProtection="1"/>
    <xf numFmtId="3" fontId="9" fillId="0" borderId="44" xfId="0" applyNumberFormat="1" applyFont="1" applyFill="1" applyBorder="1" applyProtection="1"/>
    <xf numFmtId="3" fontId="0" fillId="0" borderId="44" xfId="0" applyNumberFormat="1" applyFont="1" applyFill="1" applyBorder="1" applyProtection="1"/>
    <xf numFmtId="3" fontId="43" fillId="0" borderId="44" xfId="0" applyNumberFormat="1" applyFont="1" applyFill="1" applyBorder="1" applyProtection="1"/>
    <xf numFmtId="3" fontId="9" fillId="0" borderId="52" xfId="0" applyNumberFormat="1" applyFont="1" applyFill="1" applyBorder="1" applyProtection="1"/>
    <xf numFmtId="3" fontId="26" fillId="0" borderId="44" xfId="0" applyNumberFormat="1" applyFont="1" applyFill="1" applyBorder="1" applyProtection="1"/>
    <xf numFmtId="3" fontId="9" fillId="0" borderId="88" xfId="0" applyNumberFormat="1" applyFont="1" applyFill="1" applyBorder="1" applyProtection="1"/>
    <xf numFmtId="3" fontId="9" fillId="0" borderId="131" xfId="0" applyNumberFormat="1" applyFont="1" applyFill="1" applyBorder="1" applyAlignment="1" applyProtection="1">
      <alignment vertical="center"/>
    </xf>
    <xf numFmtId="3" fontId="9" fillId="0" borderId="136" xfId="0" applyNumberFormat="1" applyFont="1" applyFill="1" applyBorder="1" applyProtection="1"/>
    <xf numFmtId="3" fontId="9" fillId="0" borderId="137" xfId="0" applyNumberFormat="1" applyFont="1" applyFill="1" applyBorder="1" applyProtection="1"/>
    <xf numFmtId="3" fontId="9" fillId="0" borderId="134" xfId="0" applyNumberFormat="1" applyFont="1" applyFill="1" applyBorder="1" applyProtection="1"/>
    <xf numFmtId="3" fontId="9" fillId="0" borderId="138" xfId="0" applyNumberFormat="1" applyFont="1" applyFill="1" applyBorder="1" applyProtection="1"/>
    <xf numFmtId="3" fontId="0" fillId="0" borderId="134" xfId="0" applyNumberFormat="1" applyFont="1" applyFill="1" applyBorder="1" applyProtection="1"/>
    <xf numFmtId="3" fontId="0" fillId="0" borderId="138" xfId="0" applyNumberFormat="1" applyFont="1" applyFill="1" applyBorder="1" applyProtection="1"/>
    <xf numFmtId="3" fontId="26" fillId="0" borderId="134" xfId="0" applyNumberFormat="1" applyFont="1" applyFill="1" applyBorder="1" applyProtection="1"/>
    <xf numFmtId="3" fontId="43" fillId="0" borderId="138" xfId="0" applyNumberFormat="1" applyFont="1" applyFill="1" applyBorder="1" applyProtection="1"/>
    <xf numFmtId="3" fontId="9" fillId="0" borderId="139" xfId="0" applyNumberFormat="1" applyFont="1" applyFill="1" applyBorder="1" applyProtection="1"/>
    <xf numFmtId="3" fontId="9" fillId="0" borderId="140" xfId="0" applyNumberFormat="1" applyFont="1" applyFill="1" applyBorder="1" applyProtection="1"/>
    <xf numFmtId="3" fontId="43" fillId="0" borderId="134" xfId="0" applyNumberFormat="1" applyFont="1" applyFill="1" applyBorder="1" applyProtection="1"/>
    <xf numFmtId="3" fontId="26" fillId="0" borderId="138" xfId="0" applyNumberFormat="1" applyFont="1" applyFill="1" applyBorder="1" applyProtection="1"/>
    <xf numFmtId="3" fontId="9" fillId="0" borderId="141" xfId="0" applyNumberFormat="1" applyFont="1" applyFill="1" applyBorder="1" applyProtection="1"/>
    <xf numFmtId="3" fontId="9" fillId="0" borderId="142" xfId="0" applyNumberFormat="1" applyFont="1" applyFill="1" applyBorder="1" applyProtection="1"/>
    <xf numFmtId="3" fontId="9" fillId="0" borderId="134" xfId="0" applyNumberFormat="1" applyFont="1" applyBorder="1"/>
    <xf numFmtId="3" fontId="9" fillId="0" borderId="136" xfId="0" applyNumberFormat="1" applyFont="1" applyFill="1" applyBorder="1" applyAlignment="1" applyProtection="1">
      <alignment vertical="center"/>
    </xf>
    <xf numFmtId="3" fontId="9" fillId="0" borderId="137" xfId="0" applyNumberFormat="1" applyFont="1" applyFill="1" applyBorder="1" applyAlignment="1" applyProtection="1">
      <alignment vertical="center"/>
    </xf>
    <xf numFmtId="0" fontId="9" fillId="7" borderId="85" xfId="0" applyFont="1" applyFill="1" applyBorder="1" applyAlignment="1">
      <alignment horizontal="center" vertical="center"/>
    </xf>
    <xf numFmtId="0" fontId="9" fillId="7" borderId="137" xfId="0" applyFont="1" applyFill="1" applyBorder="1" applyAlignment="1">
      <alignment horizontal="center" vertical="center"/>
    </xf>
    <xf numFmtId="0" fontId="9" fillId="7" borderId="85" xfId="0" applyFont="1" applyFill="1" applyBorder="1" applyAlignment="1">
      <alignment horizontal="center"/>
    </xf>
    <xf numFmtId="0" fontId="9" fillId="7" borderId="137" xfId="0" applyFont="1" applyFill="1" applyBorder="1" applyAlignment="1">
      <alignment horizontal="center"/>
    </xf>
    <xf numFmtId="0" fontId="9" fillId="7" borderId="131" xfId="0" applyFont="1" applyFill="1" applyBorder="1" applyAlignment="1">
      <alignment horizontal="center" vertical="center"/>
    </xf>
    <xf numFmtId="0" fontId="9" fillId="7" borderId="106" xfId="0" applyFont="1" applyFill="1" applyBorder="1" applyAlignment="1">
      <alignment horizontal="center" wrapText="1"/>
    </xf>
    <xf numFmtId="0" fontId="24" fillId="0" borderId="27" xfId="0" applyFont="1" applyBorder="1" applyAlignment="1">
      <alignment vertical="center"/>
    </xf>
    <xf numFmtId="168" fontId="9" fillId="0" borderId="97" xfId="0" applyNumberFormat="1" applyFont="1" applyBorder="1"/>
    <xf numFmtId="168" fontId="0" fillId="0" borderId="15" xfId="0" applyNumberFormat="1" applyFont="1" applyBorder="1"/>
    <xf numFmtId="168" fontId="26" fillId="0" borderId="15" xfId="0" applyNumberFormat="1" applyFont="1" applyBorder="1"/>
    <xf numFmtId="168" fontId="9" fillId="0" borderId="87" xfId="0" applyNumberFormat="1" applyFont="1" applyBorder="1"/>
    <xf numFmtId="168" fontId="9" fillId="0" borderId="90" xfId="0" applyNumberFormat="1" applyFont="1" applyBorder="1"/>
    <xf numFmtId="168" fontId="9" fillId="0" borderId="87" xfId="0" applyNumberFormat="1" applyFont="1" applyBorder="1" applyAlignment="1">
      <alignment vertical="center"/>
    </xf>
    <xf numFmtId="0" fontId="37" fillId="0" borderId="24" xfId="0" applyFont="1" applyBorder="1" applyAlignment="1">
      <alignment horizontal="center" vertical="center"/>
    </xf>
    <xf numFmtId="3" fontId="5" fillId="0" borderId="0" xfId="0" applyNumberFormat="1" applyFont="1" applyBorder="1"/>
    <xf numFmtId="0" fontId="25" fillId="0" borderId="0" xfId="0" applyFont="1" applyBorder="1"/>
    <xf numFmtId="175" fontId="42" fillId="0" borderId="0" xfId="0" applyNumberFormat="1" applyFont="1" applyBorder="1" applyAlignment="1">
      <alignment horizontal="center"/>
    </xf>
    <xf numFmtId="3" fontId="25" fillId="0" borderId="0" xfId="0" applyNumberFormat="1" applyFont="1" applyBorder="1"/>
    <xf numFmtId="3" fontId="42" fillId="0" borderId="0" xfId="0" applyNumberFormat="1" applyFont="1" applyBorder="1" applyAlignment="1">
      <alignment horizontal="center"/>
    </xf>
    <xf numFmtId="0" fontId="35" fillId="8" borderId="117" xfId="0" applyFont="1" applyFill="1" applyBorder="1" applyAlignment="1">
      <alignment horizontal="center" vertical="center"/>
    </xf>
    <xf numFmtId="3" fontId="35" fillId="8" borderId="130" xfId="0" applyNumberFormat="1" applyFont="1" applyFill="1" applyBorder="1" applyAlignment="1" applyProtection="1">
      <alignment horizontal="center" vertical="center" wrapText="1"/>
    </xf>
    <xf numFmtId="0" fontId="9" fillId="7" borderId="104" xfId="0" applyFont="1" applyFill="1" applyBorder="1" applyAlignment="1">
      <alignment horizontal="center" vertical="center" wrapText="1"/>
    </xf>
    <xf numFmtId="0" fontId="9" fillId="7" borderId="129" xfId="0" applyFont="1" applyFill="1" applyBorder="1" applyAlignment="1">
      <alignment horizontal="center" vertical="center" wrapText="1"/>
    </xf>
    <xf numFmtId="168" fontId="9" fillId="0" borderId="147" xfId="0" applyNumberFormat="1" applyFont="1" applyBorder="1"/>
    <xf numFmtId="173" fontId="35" fillId="8" borderId="117" xfId="0" applyNumberFormat="1" applyFont="1" applyFill="1" applyBorder="1" applyAlignment="1">
      <alignment horizontal="center" vertical="center"/>
    </xf>
    <xf numFmtId="0" fontId="9" fillId="7" borderId="129" xfId="0" applyFont="1" applyFill="1" applyBorder="1" applyAlignment="1">
      <alignment vertical="center" wrapText="1"/>
    </xf>
    <xf numFmtId="0" fontId="9" fillId="7" borderId="133" xfId="0" applyFont="1" applyFill="1" applyBorder="1" applyAlignment="1">
      <alignment vertical="center"/>
    </xf>
    <xf numFmtId="3" fontId="37" fillId="0" borderId="126" xfId="0" applyNumberFormat="1" applyFont="1" applyBorder="1" applyAlignment="1" applyProtection="1">
      <alignment horizontal="center" vertical="center"/>
    </xf>
    <xf numFmtId="3" fontId="9" fillId="0" borderId="85" xfId="0" applyNumberFormat="1" applyFont="1" applyBorder="1" applyAlignment="1">
      <alignment horizontal="right"/>
    </xf>
    <xf numFmtId="3" fontId="26" fillId="0" borderId="14" xfId="0" applyNumberFormat="1" applyFont="1" applyBorder="1" applyAlignment="1">
      <alignment horizontal="right"/>
    </xf>
    <xf numFmtId="3" fontId="9" fillId="0" borderId="53" xfId="0" applyNumberFormat="1" applyFont="1" applyBorder="1" applyAlignment="1">
      <alignment horizontal="right"/>
    </xf>
    <xf numFmtId="3" fontId="9" fillId="0" borderId="89" xfId="0" applyNumberFormat="1" applyFont="1" applyBorder="1" applyAlignment="1">
      <alignment horizontal="right"/>
    </xf>
    <xf numFmtId="3" fontId="9" fillId="0" borderId="14" xfId="0" applyNumberFormat="1" applyFont="1" applyBorder="1" applyAlignment="1">
      <alignment horizontal="right"/>
    </xf>
    <xf numFmtId="3" fontId="9" fillId="0" borderId="85" xfId="0" applyNumberFormat="1" applyFont="1" applyBorder="1" applyAlignment="1">
      <alignment horizontal="right" vertical="center"/>
    </xf>
    <xf numFmtId="3" fontId="9" fillId="0" borderId="115" xfId="0" applyNumberFormat="1" applyFont="1" applyBorder="1" applyAlignment="1" applyProtection="1">
      <alignment horizontal="left"/>
    </xf>
    <xf numFmtId="3" fontId="9" fillId="0" borderId="28" xfId="0" applyNumberFormat="1" applyFont="1" applyBorder="1" applyAlignment="1" applyProtection="1">
      <alignment horizontal="left"/>
    </xf>
    <xf numFmtId="3" fontId="9" fillId="0" borderId="28" xfId="0" applyNumberFormat="1" applyFont="1" applyFill="1" applyBorder="1" applyProtection="1"/>
    <xf numFmtId="168" fontId="9" fillId="0" borderId="33" xfId="0" applyNumberFormat="1" applyFont="1" applyFill="1" applyBorder="1" applyProtection="1"/>
    <xf numFmtId="3" fontId="9" fillId="0" borderId="155" xfId="0" applyNumberFormat="1" applyFont="1" applyBorder="1" applyAlignment="1">
      <alignment vertical="center"/>
    </xf>
    <xf numFmtId="168" fontId="9" fillId="0" borderId="154" xfId="0" applyNumberFormat="1" applyFont="1" applyFill="1" applyBorder="1" applyProtection="1"/>
    <xf numFmtId="168" fontId="9" fillId="0" borderId="154" xfId="0" applyNumberFormat="1" applyFont="1" applyFill="1" applyBorder="1" applyAlignment="1" applyProtection="1">
      <alignment vertical="center"/>
    </xf>
    <xf numFmtId="3" fontId="41" fillId="2" borderId="0" xfId="0" applyNumberFormat="1" applyFont="1" applyFill="1" applyBorder="1"/>
    <xf numFmtId="3" fontId="41" fillId="0" borderId="0" xfId="0" applyNumberFormat="1" applyFont="1" applyBorder="1"/>
    <xf numFmtId="3" fontId="40" fillId="0" borderId="0" xfId="0" applyNumberFormat="1" applyFont="1" applyBorder="1"/>
    <xf numFmtId="3" fontId="6" fillId="0" borderId="0" xfId="0" applyNumberFormat="1" applyFont="1" applyBorder="1"/>
    <xf numFmtId="3" fontId="40" fillId="0" borderId="0" xfId="0" applyNumberFormat="1" applyFont="1" applyBorder="1" applyAlignment="1">
      <alignment horizontal="right"/>
    </xf>
    <xf numFmtId="3" fontId="41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3" fontId="16" fillId="0" borderId="0" xfId="0" applyNumberFormat="1" applyFont="1" applyBorder="1" applyAlignment="1">
      <alignment horizontal="right"/>
    </xf>
    <xf numFmtId="0" fontId="35" fillId="8" borderId="161" xfId="0" applyFont="1" applyFill="1" applyBorder="1" applyAlignment="1">
      <alignment horizontal="center"/>
    </xf>
    <xf numFmtId="0" fontId="35" fillId="8" borderId="162" xfId="0" applyFont="1" applyFill="1" applyBorder="1" applyAlignment="1">
      <alignment horizontal="center" vertical="center"/>
    </xf>
    <xf numFmtId="0" fontId="35" fillId="8" borderId="163" xfId="0" applyFont="1" applyFill="1" applyBorder="1" applyAlignment="1">
      <alignment horizontal="center" vertical="center"/>
    </xf>
    <xf numFmtId="0" fontId="35" fillId="8" borderId="162" xfId="0" applyFont="1" applyFill="1" applyBorder="1" applyAlignment="1">
      <alignment horizontal="center" vertical="center" wrapText="1"/>
    </xf>
    <xf numFmtId="0" fontId="35" fillId="8" borderId="165" xfId="0" applyFont="1" applyFill="1" applyBorder="1" applyAlignment="1">
      <alignment horizontal="center" vertical="center" wrapText="1"/>
    </xf>
    <xf numFmtId="0" fontId="35" fillId="8" borderId="163" xfId="0" applyFont="1" applyFill="1" applyBorder="1" applyAlignment="1">
      <alignment horizontal="center" vertical="center" wrapText="1"/>
    </xf>
    <xf numFmtId="0" fontId="52" fillId="7" borderId="164" xfId="0" applyFont="1" applyFill="1" applyBorder="1" applyAlignment="1">
      <alignment horizontal="center"/>
    </xf>
    <xf numFmtId="0" fontId="2" fillId="7" borderId="164" xfId="0" applyFont="1" applyFill="1" applyBorder="1" applyAlignment="1">
      <alignment horizontal="center" vertical="center"/>
    </xf>
    <xf numFmtId="0" fontId="2" fillId="7" borderId="167" xfId="0" applyFont="1" applyFill="1" applyBorder="1" applyAlignment="1">
      <alignment horizontal="center" vertical="center"/>
    </xf>
    <xf numFmtId="0" fontId="2" fillId="7" borderId="164" xfId="0" applyFont="1" applyFill="1" applyBorder="1" applyAlignment="1">
      <alignment horizontal="center" vertical="center" wrapText="1"/>
    </xf>
    <xf numFmtId="0" fontId="2" fillId="7" borderId="165" xfId="0" applyFont="1" applyFill="1" applyBorder="1" applyAlignment="1">
      <alignment horizontal="center" vertical="center" wrapText="1"/>
    </xf>
    <xf numFmtId="0" fontId="24" fillId="5" borderId="9" xfId="0" applyFont="1" applyFill="1" applyBorder="1" applyAlignment="1">
      <alignment horizontal="center" vertical="center" wrapText="1"/>
    </xf>
    <xf numFmtId="0" fontId="24" fillId="5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168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5" fillId="0" borderId="9" xfId="0" applyFont="1" applyBorder="1"/>
    <xf numFmtId="0" fontId="9" fillId="0" borderId="6" xfId="0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168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vertical="center"/>
    </xf>
    <xf numFmtId="166" fontId="9" fillId="0" borderId="7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168" xfId="0" applyFont="1" applyBorder="1" applyAlignment="1">
      <alignment horizontal="center" vertical="center"/>
    </xf>
    <xf numFmtId="3" fontId="53" fillId="0" borderId="6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54" fillId="0" borderId="9" xfId="0" applyFont="1" applyBorder="1" applyAlignment="1">
      <alignment horizontal="center"/>
    </xf>
    <xf numFmtId="0" fontId="35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vertical="center"/>
    </xf>
    <xf numFmtId="176" fontId="9" fillId="0" borderId="168" xfId="0" applyNumberFormat="1" applyFont="1" applyBorder="1" applyAlignment="1">
      <alignment vertical="center"/>
    </xf>
    <xf numFmtId="0" fontId="24" fillId="0" borderId="6" xfId="0" applyFont="1" applyBorder="1" applyAlignment="1"/>
    <xf numFmtId="3" fontId="0" fillId="0" borderId="6" xfId="0" applyNumberFormat="1" applyFont="1" applyBorder="1" applyAlignment="1">
      <alignment horizontal="right"/>
    </xf>
    <xf numFmtId="176" fontId="0" fillId="0" borderId="6" xfId="0" applyNumberFormat="1" applyFont="1" applyBorder="1"/>
    <xf numFmtId="176" fontId="0" fillId="0" borderId="168" xfId="0" applyNumberFormat="1" applyFont="1" applyBorder="1"/>
    <xf numFmtId="0" fontId="0" fillId="0" borderId="6" xfId="0" applyFont="1" applyBorder="1" applyAlignment="1">
      <alignment horizontal="center"/>
    </xf>
    <xf numFmtId="166" fontId="0" fillId="0" borderId="7" xfId="0" applyNumberFormat="1" applyFont="1" applyBorder="1"/>
    <xf numFmtId="0" fontId="0" fillId="0" borderId="9" xfId="0" applyFont="1" applyBorder="1" applyAlignment="1">
      <alignment horizontal="right"/>
    </xf>
    <xf numFmtId="0" fontId="24" fillId="0" borderId="6" xfId="0" applyFont="1" applyBorder="1"/>
    <xf numFmtId="166" fontId="0" fillId="0" borderId="7" xfId="0" applyNumberFormat="1" applyFont="1" applyFill="1" applyBorder="1" applyAlignment="1">
      <alignment horizontal="right"/>
    </xf>
    <xf numFmtId="0" fontId="24" fillId="0" borderId="6" xfId="0" applyFont="1" applyBorder="1" applyAlignment="1">
      <alignment horizontal="left"/>
    </xf>
    <xf numFmtId="0" fontId="9" fillId="0" borderId="9" xfId="0" applyFont="1" applyBorder="1" applyAlignment="1">
      <alignment horizontal="right"/>
    </xf>
    <xf numFmtId="49" fontId="0" fillId="0" borderId="9" xfId="0" applyNumberFormat="1" applyFont="1" applyBorder="1" applyAlignment="1">
      <alignment horizontal="right"/>
    </xf>
    <xf numFmtId="49" fontId="9" fillId="0" borderId="9" xfId="0" applyNumberFormat="1" applyFont="1" applyBorder="1" applyAlignment="1">
      <alignment horizontal="right"/>
    </xf>
    <xf numFmtId="49" fontId="54" fillId="0" borderId="9" xfId="0" applyNumberFormat="1" applyFont="1" applyBorder="1" applyAlignment="1">
      <alignment horizontal="center"/>
    </xf>
    <xf numFmtId="49" fontId="9" fillId="0" borderId="169" xfId="0" applyNumberFormat="1" applyFont="1" applyBorder="1" applyAlignment="1">
      <alignment horizontal="right"/>
    </xf>
    <xf numFmtId="0" fontId="24" fillId="0" borderId="170" xfId="0" applyFont="1" applyBorder="1"/>
    <xf numFmtId="3" fontId="0" fillId="0" borderId="170" xfId="0" applyNumberFormat="1" applyFont="1" applyBorder="1"/>
    <xf numFmtId="3" fontId="0" fillId="0" borderId="171" xfId="0" applyNumberFormat="1" applyFont="1" applyBorder="1"/>
    <xf numFmtId="0" fontId="0" fillId="0" borderId="172" xfId="0" applyFont="1" applyBorder="1"/>
    <xf numFmtId="3" fontId="3" fillId="0" borderId="0" xfId="0" applyNumberFormat="1" applyFont="1" applyBorder="1"/>
    <xf numFmtId="0" fontId="36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35" fillId="8" borderId="91" xfId="0" applyFont="1" applyFill="1" applyBorder="1" applyAlignment="1">
      <alignment horizontal="center" vertical="center"/>
    </xf>
    <xf numFmtId="0" fontId="35" fillId="8" borderId="92" xfId="0" applyFont="1" applyFill="1" applyBorder="1" applyAlignment="1">
      <alignment horizontal="center" vertical="center"/>
    </xf>
    <xf numFmtId="0" fontId="35" fillId="8" borderId="61" xfId="0" applyFont="1" applyFill="1" applyBorder="1" applyAlignment="1">
      <alignment horizontal="center" vertical="center" wrapText="1"/>
    </xf>
    <xf numFmtId="0" fontId="35" fillId="8" borderId="62" xfId="0" applyFont="1" applyFill="1" applyBorder="1" applyAlignment="1">
      <alignment horizontal="center" vertical="center" wrapText="1"/>
    </xf>
    <xf numFmtId="0" fontId="35" fillId="8" borderId="57" xfId="0" applyFont="1" applyFill="1" applyBorder="1" applyAlignment="1">
      <alignment horizontal="center" vertical="center"/>
    </xf>
    <xf numFmtId="0" fontId="35" fillId="8" borderId="60" xfId="0" applyFont="1" applyFill="1" applyBorder="1" applyAlignment="1">
      <alignment horizontal="center" vertical="center"/>
    </xf>
    <xf numFmtId="0" fontId="35" fillId="8" borderId="107" xfId="0" applyFont="1" applyFill="1" applyBorder="1" applyAlignment="1">
      <alignment horizontal="center" vertical="center"/>
    </xf>
    <xf numFmtId="0" fontId="35" fillId="8" borderId="108" xfId="0" applyFont="1" applyFill="1" applyBorder="1" applyAlignment="1">
      <alignment horizontal="center" vertical="center"/>
    </xf>
    <xf numFmtId="0" fontId="35" fillId="8" borderId="109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35" fillId="8" borderId="67" xfId="0" applyFont="1" applyFill="1" applyBorder="1" applyAlignment="1">
      <alignment horizontal="center" vertical="center" wrapText="1"/>
    </xf>
    <xf numFmtId="0" fontId="35" fillId="8" borderId="70" xfId="0" applyFont="1" applyFill="1" applyBorder="1" applyAlignment="1">
      <alignment horizontal="center" vertical="center" wrapText="1"/>
    </xf>
    <xf numFmtId="0" fontId="35" fillId="8" borderId="68" xfId="0" applyFont="1" applyFill="1" applyBorder="1" applyAlignment="1">
      <alignment horizontal="center" vertical="center" wrapText="1"/>
    </xf>
    <xf numFmtId="0" fontId="35" fillId="8" borderId="22" xfId="0" applyFont="1" applyFill="1" applyBorder="1" applyAlignment="1">
      <alignment horizontal="center" vertical="center" wrapText="1"/>
    </xf>
    <xf numFmtId="0" fontId="35" fillId="8" borderId="69" xfId="0" applyFont="1" applyFill="1" applyBorder="1" applyAlignment="1">
      <alignment horizontal="center" vertical="center"/>
    </xf>
    <xf numFmtId="0" fontId="35" fillId="8" borderId="21" xfId="0" applyFont="1" applyFill="1" applyBorder="1" applyAlignment="1">
      <alignment horizontal="center" vertical="center"/>
    </xf>
    <xf numFmtId="0" fontId="35" fillId="8" borderId="98" xfId="0" applyFont="1" applyFill="1" applyBorder="1" applyAlignment="1">
      <alignment horizontal="center" vertical="center"/>
    </xf>
    <xf numFmtId="0" fontId="35" fillId="8" borderId="99" xfId="0" applyFont="1" applyFill="1" applyBorder="1" applyAlignment="1">
      <alignment horizontal="center" vertical="center"/>
    </xf>
    <xf numFmtId="0" fontId="35" fillId="8" borderId="100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36" fillId="0" borderId="0" xfId="0" applyFont="1" applyBorder="1" applyAlignment="1">
      <alignment horizontal="center" vertical="center"/>
    </xf>
    <xf numFmtId="0" fontId="35" fillId="8" borderId="72" xfId="0" applyFont="1" applyFill="1" applyBorder="1" applyAlignment="1">
      <alignment horizontal="center" vertical="center"/>
    </xf>
    <xf numFmtId="0" fontId="35" fillId="8" borderId="73" xfId="0" applyFont="1" applyFill="1" applyBorder="1" applyAlignment="1">
      <alignment horizontal="center" vertical="center"/>
    </xf>
    <xf numFmtId="0" fontId="35" fillId="8" borderId="75" xfId="0" applyFont="1" applyFill="1" applyBorder="1" applyAlignment="1">
      <alignment horizontal="center" vertical="center"/>
    </xf>
    <xf numFmtId="0" fontId="35" fillId="8" borderId="110" xfId="0" applyFont="1" applyFill="1" applyBorder="1" applyAlignment="1">
      <alignment horizontal="center" vertical="center"/>
    </xf>
    <xf numFmtId="0" fontId="35" fillId="8" borderId="111" xfId="0" applyFont="1" applyFill="1" applyBorder="1" applyAlignment="1">
      <alignment horizontal="center" vertical="center"/>
    </xf>
    <xf numFmtId="0" fontId="35" fillId="8" borderId="112" xfId="0" applyFont="1" applyFill="1" applyBorder="1" applyAlignment="1">
      <alignment horizontal="center" vertical="center"/>
    </xf>
    <xf numFmtId="0" fontId="35" fillId="8" borderId="56" xfId="0" applyFont="1" applyFill="1" applyBorder="1" applyAlignment="1">
      <alignment horizontal="center" vertical="center" wrapText="1"/>
    </xf>
    <xf numFmtId="0" fontId="35" fillId="8" borderId="51" xfId="0" applyFont="1" applyFill="1" applyBorder="1" applyAlignment="1">
      <alignment horizontal="center" vertical="center" wrapText="1"/>
    </xf>
    <xf numFmtId="0" fontId="35" fillId="8" borderId="48" xfId="0" applyFont="1" applyFill="1" applyBorder="1" applyAlignment="1">
      <alignment horizontal="center" vertical="center" wrapText="1"/>
    </xf>
    <xf numFmtId="0" fontId="35" fillId="8" borderId="44" xfId="0" applyFont="1" applyFill="1" applyBorder="1" applyAlignment="1">
      <alignment horizontal="center" vertical="center" wrapText="1"/>
    </xf>
    <xf numFmtId="0" fontId="35" fillId="8" borderId="77" xfId="0" applyFont="1" applyFill="1" applyBorder="1" applyAlignment="1">
      <alignment horizontal="center" vertical="center" wrapText="1"/>
    </xf>
    <xf numFmtId="0" fontId="36" fillId="0" borderId="0" xfId="0" applyFont="1" applyBorder="1" applyAlignment="1">
      <alignment horizontal="center"/>
    </xf>
    <xf numFmtId="0" fontId="35" fillId="8" borderId="55" xfId="0" applyFont="1" applyFill="1" applyBorder="1" applyAlignment="1">
      <alignment horizontal="center" vertical="center" wrapText="1"/>
    </xf>
    <xf numFmtId="0" fontId="35" fillId="8" borderId="101" xfId="0" applyFont="1" applyFill="1" applyBorder="1" applyAlignment="1">
      <alignment horizontal="center" vertical="center" wrapText="1"/>
    </xf>
    <xf numFmtId="0" fontId="35" fillId="8" borderId="58" xfId="0" applyFont="1" applyFill="1" applyBorder="1" applyAlignment="1">
      <alignment horizontal="center" vertical="center" wrapText="1"/>
    </xf>
    <xf numFmtId="0" fontId="35" fillId="8" borderId="128" xfId="0" applyFont="1" applyFill="1" applyBorder="1" applyAlignment="1">
      <alignment horizontal="center" vertical="center" wrapText="1"/>
    </xf>
    <xf numFmtId="0" fontId="35" fillId="8" borderId="29" xfId="0" applyFont="1" applyFill="1" applyBorder="1" applyAlignment="1">
      <alignment horizontal="center" vertical="center" wrapText="1"/>
    </xf>
    <xf numFmtId="0" fontId="35" fillId="8" borderId="9" xfId="0" applyFont="1" applyFill="1" applyBorder="1" applyAlignment="1">
      <alignment horizontal="center" vertical="center" wrapText="1"/>
    </xf>
    <xf numFmtId="0" fontId="35" fillId="8" borderId="10" xfId="0" applyFont="1" applyFill="1" applyBorder="1" applyAlignment="1">
      <alignment horizontal="center" vertical="center" wrapText="1"/>
    </xf>
    <xf numFmtId="0" fontId="35" fillId="8" borderId="13" xfId="0" applyFont="1" applyFill="1" applyBorder="1" applyAlignment="1">
      <alignment horizontal="center" vertical="center" wrapText="1"/>
    </xf>
    <xf numFmtId="0" fontId="35" fillId="8" borderId="5" xfId="0" applyFont="1" applyFill="1" applyBorder="1" applyAlignment="1">
      <alignment horizontal="center" vertical="center" wrapText="1"/>
    </xf>
    <xf numFmtId="0" fontId="35" fillId="8" borderId="153" xfId="0" applyFont="1" applyFill="1" applyBorder="1" applyAlignment="1">
      <alignment horizontal="center" vertical="center" wrapText="1"/>
    </xf>
    <xf numFmtId="0" fontId="35" fillId="8" borderId="152" xfId="0" applyFont="1" applyFill="1" applyBorder="1" applyAlignment="1">
      <alignment horizontal="center" vertical="center" wrapText="1"/>
    </xf>
    <xf numFmtId="0" fontId="35" fillId="8" borderId="143" xfId="0" applyFont="1" applyFill="1" applyBorder="1" applyAlignment="1">
      <alignment horizontal="center" vertical="center" wrapText="1"/>
    </xf>
    <xf numFmtId="0" fontId="35" fillId="8" borderId="8" xfId="0" applyFont="1" applyFill="1" applyBorder="1" applyAlignment="1">
      <alignment horizontal="center" vertical="center" wrapText="1"/>
    </xf>
    <xf numFmtId="0" fontId="35" fillId="8" borderId="13" xfId="0" applyFont="1" applyFill="1" applyBorder="1" applyAlignment="1">
      <alignment horizontal="center" vertical="center"/>
    </xf>
    <xf numFmtId="0" fontId="35" fillId="8" borderId="43" xfId="0" applyFont="1" applyFill="1" applyBorder="1" applyAlignment="1">
      <alignment horizontal="center" vertical="center" wrapText="1"/>
    </xf>
    <xf numFmtId="0" fontId="35" fillId="8" borderId="6" xfId="0" applyFont="1" applyFill="1" applyBorder="1" applyAlignment="1">
      <alignment horizontal="center" vertical="center" wrapText="1"/>
    </xf>
    <xf numFmtId="0" fontId="35" fillId="8" borderId="11" xfId="0" applyFont="1" applyFill="1" applyBorder="1" applyAlignment="1">
      <alignment horizontal="center" vertical="center" wrapText="1"/>
    </xf>
    <xf numFmtId="0" fontId="9" fillId="0" borderId="173" xfId="0" applyFont="1" applyBorder="1" applyAlignment="1">
      <alignment horizontal="center" vertical="center"/>
    </xf>
    <xf numFmtId="0" fontId="35" fillId="8" borderId="156" xfId="0" applyFont="1" applyFill="1" applyBorder="1" applyAlignment="1">
      <alignment horizontal="center" vertical="center" wrapText="1"/>
    </xf>
    <xf numFmtId="0" fontId="35" fillId="8" borderId="166" xfId="0" applyFont="1" applyFill="1" applyBorder="1" applyAlignment="1">
      <alignment horizontal="center" vertical="center" wrapText="1"/>
    </xf>
    <xf numFmtId="0" fontId="35" fillId="8" borderId="157" xfId="0" applyFont="1" applyFill="1" applyBorder="1" applyAlignment="1">
      <alignment horizontal="center" vertical="center" wrapText="1"/>
    </xf>
    <xf numFmtId="0" fontId="35" fillId="8" borderId="164" xfId="0" applyFont="1" applyFill="1" applyBorder="1" applyAlignment="1">
      <alignment horizontal="center" vertical="center" wrapText="1"/>
    </xf>
    <xf numFmtId="0" fontId="35" fillId="8" borderId="158" xfId="0" applyFont="1" applyFill="1" applyBorder="1" applyAlignment="1">
      <alignment horizontal="center" vertical="center"/>
    </xf>
    <xf numFmtId="0" fontId="35" fillId="8" borderId="41" xfId="0" applyFont="1" applyFill="1" applyBorder="1" applyAlignment="1">
      <alignment horizontal="center" vertical="center"/>
    </xf>
    <xf numFmtId="0" fontId="35" fillId="8" borderId="156" xfId="0" applyFont="1" applyFill="1" applyBorder="1" applyAlignment="1">
      <alignment horizontal="center" vertical="center"/>
    </xf>
    <xf numFmtId="0" fontId="35" fillId="8" borderId="159" xfId="0" applyFont="1" applyFill="1" applyBorder="1" applyAlignment="1">
      <alignment horizontal="center" vertical="center" wrapText="1"/>
    </xf>
    <xf numFmtId="0" fontId="35" fillId="8" borderId="160" xfId="0" applyFont="1" applyFill="1" applyBorder="1" applyAlignment="1">
      <alignment horizontal="center" vertical="center" wrapText="1"/>
    </xf>
    <xf numFmtId="0" fontId="35" fillId="8" borderId="158" xfId="0" applyFont="1" applyFill="1" applyBorder="1" applyAlignment="1">
      <alignment horizontal="center" vertical="center" wrapText="1"/>
    </xf>
    <xf numFmtId="0" fontId="35" fillId="8" borderId="165" xfId="0" applyFont="1" applyFill="1" applyBorder="1" applyAlignment="1">
      <alignment horizontal="center" vertical="center" wrapText="1"/>
    </xf>
    <xf numFmtId="49" fontId="35" fillId="8" borderId="113" xfId="0" applyNumberFormat="1" applyFont="1" applyFill="1" applyBorder="1" applyAlignment="1">
      <alignment horizontal="center" vertical="center" wrapText="1"/>
    </xf>
    <xf numFmtId="49" fontId="35" fillId="8" borderId="118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35" fillId="8" borderId="103" xfId="0" applyFont="1" applyFill="1" applyBorder="1" applyAlignment="1">
      <alignment horizontal="center" vertical="center"/>
    </xf>
    <xf numFmtId="0" fontId="35" fillId="8" borderId="114" xfId="0" applyFont="1" applyFill="1" applyBorder="1" applyAlignment="1">
      <alignment horizontal="center" vertical="center"/>
    </xf>
    <xf numFmtId="0" fontId="35" fillId="8" borderId="105" xfId="0" applyFont="1" applyFill="1" applyBorder="1" applyAlignment="1">
      <alignment horizontal="center" vertical="center"/>
    </xf>
    <xf numFmtId="0" fontId="35" fillId="8" borderId="117" xfId="0" applyFont="1" applyFill="1" applyBorder="1" applyAlignment="1">
      <alignment horizontal="center" vertical="center"/>
    </xf>
    <xf numFmtId="3" fontId="35" fillId="8" borderId="105" xfId="0" applyNumberFormat="1" applyFont="1" applyFill="1" applyBorder="1" applyAlignment="1" applyProtection="1">
      <alignment horizontal="center" vertical="center" wrapText="1"/>
    </xf>
    <xf numFmtId="3" fontId="35" fillId="8" borderId="117" xfId="0" applyNumberFormat="1" applyFont="1" applyFill="1" applyBorder="1" applyAlignment="1" applyProtection="1">
      <alignment horizontal="center" vertical="center" wrapText="1"/>
    </xf>
    <xf numFmtId="169" fontId="35" fillId="8" borderId="146" xfId="0" applyNumberFormat="1" applyFont="1" applyFill="1" applyBorder="1" applyAlignment="1" applyProtection="1">
      <alignment horizontal="center" vertical="center" wrapText="1"/>
    </xf>
    <xf numFmtId="169" fontId="35" fillId="8" borderId="144" xfId="0" applyNumberFormat="1" applyFont="1" applyFill="1" applyBorder="1" applyAlignment="1" applyProtection="1">
      <alignment horizontal="center" vertical="center" wrapText="1"/>
    </xf>
    <xf numFmtId="169" fontId="35" fillId="8" borderId="148" xfId="0" applyNumberFormat="1" applyFont="1" applyFill="1" applyBorder="1" applyAlignment="1" applyProtection="1">
      <alignment horizontal="center" vertical="center" wrapText="1"/>
    </xf>
    <xf numFmtId="3" fontId="35" fillId="8" borderId="146" xfId="0" applyNumberFormat="1" applyFont="1" applyFill="1" applyBorder="1" applyAlignment="1" applyProtection="1">
      <alignment horizontal="center" vertical="center" wrapText="1"/>
    </xf>
    <xf numFmtId="3" fontId="35" fillId="8" borderId="148" xfId="0" applyNumberFormat="1" applyFont="1" applyFill="1" applyBorder="1" applyAlignment="1" applyProtection="1">
      <alignment horizontal="center" vertical="center" wrapText="1"/>
    </xf>
    <xf numFmtId="0" fontId="9" fillId="7" borderId="103" xfId="0" applyFont="1" applyFill="1" applyBorder="1" applyAlignment="1">
      <alignment horizontal="center" vertical="center"/>
    </xf>
    <xf numFmtId="0" fontId="9" fillId="7" borderId="93" xfId="0" applyFont="1" applyFill="1" applyBorder="1" applyAlignment="1">
      <alignment horizontal="center" vertical="center"/>
    </xf>
    <xf numFmtId="0" fontId="9" fillId="7" borderId="149" xfId="0" applyFont="1" applyFill="1" applyBorder="1" applyAlignment="1">
      <alignment horizontal="center" vertical="center" wrapText="1"/>
    </xf>
    <xf numFmtId="0" fontId="9" fillId="7" borderId="145" xfId="0" applyFont="1" applyFill="1" applyBorder="1" applyAlignment="1">
      <alignment horizontal="center" vertical="center" wrapText="1"/>
    </xf>
    <xf numFmtId="0" fontId="9" fillId="7" borderId="146" xfId="0" applyFont="1" applyFill="1" applyBorder="1" applyAlignment="1">
      <alignment horizontal="center" vertical="center"/>
    </xf>
    <xf numFmtId="0" fontId="9" fillId="7" borderId="150" xfId="0" applyFont="1" applyFill="1" applyBorder="1" applyAlignment="1">
      <alignment horizontal="center" vertical="center"/>
    </xf>
    <xf numFmtId="0" fontId="9" fillId="7" borderId="148" xfId="0" applyFont="1" applyFill="1" applyBorder="1" applyAlignment="1">
      <alignment horizontal="center" vertical="center"/>
    </xf>
    <xf numFmtId="169" fontId="7" fillId="0" borderId="0" xfId="0" applyNumberFormat="1" applyFont="1" applyBorder="1" applyAlignment="1" applyProtection="1">
      <alignment horizontal="left"/>
    </xf>
    <xf numFmtId="0" fontId="9" fillId="7" borderId="84" xfId="0" applyFont="1" applyFill="1" applyBorder="1" applyAlignment="1">
      <alignment horizontal="center" vertical="center" wrapText="1"/>
    </xf>
    <xf numFmtId="0" fontId="9" fillId="7" borderId="32" xfId="0" applyFont="1" applyFill="1" applyBorder="1" applyAlignment="1">
      <alignment horizontal="center" vertical="center" wrapText="1"/>
    </xf>
    <xf numFmtId="0" fontId="9" fillId="7" borderId="132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7" borderId="46" xfId="0" applyFont="1" applyFill="1" applyBorder="1" applyAlignment="1">
      <alignment horizontal="center" vertical="center" wrapText="1"/>
    </xf>
    <xf numFmtId="0" fontId="9" fillId="7" borderId="44" xfId="0" applyFont="1" applyFill="1" applyBorder="1" applyAlignment="1">
      <alignment horizontal="center" vertical="center" wrapText="1"/>
    </xf>
    <xf numFmtId="0" fontId="9" fillId="7" borderId="77" xfId="0" applyFont="1" applyFill="1" applyBorder="1" applyAlignment="1">
      <alignment horizontal="center" vertical="center" wrapText="1"/>
    </xf>
    <xf numFmtId="0" fontId="9" fillId="7" borderId="134" xfId="0" applyFont="1" applyFill="1" applyBorder="1" applyAlignment="1">
      <alignment horizontal="center" vertical="center"/>
    </xf>
    <xf numFmtId="0" fontId="9" fillId="7" borderId="135" xfId="0" applyFont="1" applyFill="1" applyBorder="1" applyAlignment="1">
      <alignment horizontal="center" vertical="center"/>
    </xf>
    <xf numFmtId="0" fontId="9" fillId="7" borderId="147" xfId="0" applyFont="1" applyFill="1" applyBorder="1" applyAlignment="1">
      <alignment horizontal="center" vertical="center" wrapText="1"/>
    </xf>
    <xf numFmtId="0" fontId="9" fillId="7" borderId="151" xfId="0" applyFont="1" applyFill="1" applyBorder="1" applyAlignment="1">
      <alignment horizontal="center" vertical="center" wrapText="1"/>
    </xf>
    <xf numFmtId="0" fontId="9" fillId="7" borderId="151" xfId="0" applyFont="1" applyFill="1" applyBorder="1" applyAlignment="1">
      <alignment horizontal="center" vertical="center"/>
    </xf>
  </cellXfs>
  <cellStyles count="4">
    <cellStyle name="Euro" xfId="1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323DC"/>
      <rgbColor rgb="00FF00FF"/>
      <rgbColor rgb="00FFFF00"/>
      <rgbColor rgb="0000FFFF"/>
      <rgbColor rgb="00800080"/>
      <rgbColor rgb="00800000"/>
      <rgbColor rgb="00008080"/>
      <rgbColor rgb="002300DC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062948"/>
      <color rgb="FF000066"/>
      <color rgb="FFFFCCFF"/>
      <color rgb="FF003399"/>
      <color rgb="FFFFFFCC"/>
      <color rgb="FF0066CC"/>
      <color rgb="FF00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49</xdr:row>
      <xdr:rowOff>30480</xdr:rowOff>
    </xdr:from>
    <xdr:to>
      <xdr:col>1</xdr:col>
      <xdr:colOff>2446020</xdr:colOff>
      <xdr:row>50</xdr:row>
      <xdr:rowOff>91440</xdr:rowOff>
    </xdr:to>
    <xdr:sp macro="" textlink="">
      <xdr:nvSpPr>
        <xdr:cNvPr id="2" name="CuadroTexto 1"/>
        <xdr:cNvSpPr txBox="1"/>
      </xdr:nvSpPr>
      <xdr:spPr>
        <a:xfrm>
          <a:off x="7620" y="10568940"/>
          <a:ext cx="3459480" cy="259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</a:t>
          </a:r>
          <a:r>
            <a:rPr lang="es-PA" sz="100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0</xdr:col>
      <xdr:colOff>22860</xdr:colOff>
      <xdr:row>50</xdr:row>
      <xdr:rowOff>121920</xdr:rowOff>
    </xdr:from>
    <xdr:to>
      <xdr:col>3</xdr:col>
      <xdr:colOff>678180</xdr:colOff>
      <xdr:row>53</xdr:row>
      <xdr:rowOff>99060</xdr:rowOff>
    </xdr:to>
    <xdr:sp macro="" textlink="">
      <xdr:nvSpPr>
        <xdr:cNvPr id="3" name="CuadroTexto 2"/>
        <xdr:cNvSpPr txBox="1"/>
      </xdr:nvSpPr>
      <xdr:spPr>
        <a:xfrm>
          <a:off x="22860" y="10965180"/>
          <a:ext cx="5288280" cy="5410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200"/>
            <a:t>A</a:t>
          </a:r>
          <a:r>
            <a:rPr lang="es-PA" sz="1200" baseline="0"/>
            <a:t> través de la resolución 215 del 24 mayo de 2023, se aplicó la contención del gasto al rubro de </a:t>
          </a:r>
          <a:r>
            <a:rPr lang="es-PA" sz="1200" b="1" baseline="0"/>
            <a:t>Transferencia de Capital</a:t>
          </a:r>
          <a:r>
            <a:rPr lang="es-PA" sz="1200" baseline="0"/>
            <a:t> por un monto de </a:t>
          </a:r>
          <a:r>
            <a:rPr lang="es-PA" sz="1200" b="1" baseline="0"/>
            <a:t>1,644,312 Balboas.</a:t>
          </a:r>
          <a:endParaRPr lang="es-PA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0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1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2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3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4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6</xdr:row>
      <xdr:rowOff>0</xdr:rowOff>
    </xdr:from>
    <xdr:to>
      <xdr:col>5</xdr:col>
      <xdr:colOff>0</xdr:colOff>
      <xdr:row>6</xdr:row>
      <xdr:rowOff>123825</xdr:rowOff>
    </xdr:to>
    <xdr:sp macro="" textlink="">
      <xdr:nvSpPr>
        <xdr:cNvPr id="84905" name="Line 1"/>
        <xdr:cNvSpPr>
          <a:spLocks noChangeShapeType="1"/>
        </xdr:cNvSpPr>
      </xdr:nvSpPr>
      <xdr:spPr bwMode="auto">
        <a:xfrm flipV="1">
          <a:off x="4038600" y="923925"/>
          <a:ext cx="0" cy="1238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60960</xdr:colOff>
      <xdr:row>31</xdr:row>
      <xdr:rowOff>99060</xdr:rowOff>
    </xdr:from>
    <xdr:to>
      <xdr:col>1</xdr:col>
      <xdr:colOff>579120</xdr:colOff>
      <xdr:row>32</xdr:row>
      <xdr:rowOff>152400</xdr:rowOff>
    </xdr:to>
    <xdr:sp macro="" textlink="">
      <xdr:nvSpPr>
        <xdr:cNvPr id="2" name="CuadroTexto 1"/>
        <xdr:cNvSpPr txBox="1"/>
      </xdr:nvSpPr>
      <xdr:spPr>
        <a:xfrm>
          <a:off x="60960" y="7421880"/>
          <a:ext cx="2994660" cy="2743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5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38</xdr:row>
      <xdr:rowOff>0</xdr:rowOff>
    </xdr:from>
    <xdr:to>
      <xdr:col>0</xdr:col>
      <xdr:colOff>238125</xdr:colOff>
      <xdr:row>39</xdr:row>
      <xdr:rowOff>38100</xdr:rowOff>
    </xdr:to>
    <xdr:sp macro="" textlink="">
      <xdr:nvSpPr>
        <xdr:cNvPr id="50827" name="Text Box 1"/>
        <xdr:cNvSpPr txBox="1">
          <a:spLocks noChangeArrowheads="1"/>
        </xdr:cNvSpPr>
      </xdr:nvSpPr>
      <xdr:spPr bwMode="auto">
        <a:xfrm>
          <a:off x="133350" y="10601325"/>
          <a:ext cx="104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83820</xdr:colOff>
      <xdr:row>31</xdr:row>
      <xdr:rowOff>137160</xdr:rowOff>
    </xdr:from>
    <xdr:to>
      <xdr:col>1</xdr:col>
      <xdr:colOff>76200</xdr:colOff>
      <xdr:row>33</xdr:row>
      <xdr:rowOff>106680</xdr:rowOff>
    </xdr:to>
    <xdr:sp macro="" textlink="">
      <xdr:nvSpPr>
        <xdr:cNvPr id="2" name="CuadroTexto 1"/>
        <xdr:cNvSpPr txBox="1"/>
      </xdr:nvSpPr>
      <xdr:spPr>
        <a:xfrm>
          <a:off x="83820" y="6126480"/>
          <a:ext cx="2849880" cy="2819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56</xdr:row>
      <xdr:rowOff>121920</xdr:rowOff>
    </xdr:from>
    <xdr:to>
      <xdr:col>2</xdr:col>
      <xdr:colOff>38100</xdr:colOff>
      <xdr:row>58</xdr:row>
      <xdr:rowOff>7620</xdr:rowOff>
    </xdr:to>
    <xdr:sp macro="" textlink="">
      <xdr:nvSpPr>
        <xdr:cNvPr id="2" name="CuadroTexto 1"/>
        <xdr:cNvSpPr txBox="1"/>
      </xdr:nvSpPr>
      <xdr:spPr>
        <a:xfrm>
          <a:off x="7620" y="9486900"/>
          <a:ext cx="3162300" cy="3581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900" b="1">
              <a:latin typeface="Arial" panose="020B0604020202020204" pitchFamily="34" charset="0"/>
              <a:cs typeface="Arial" panose="020B0604020202020204" pitchFamily="34" charset="0"/>
            </a:rPr>
            <a:t>Fuente:</a:t>
          </a:r>
          <a:r>
            <a:rPr lang="es-PA" sz="900" b="1" baseline="0">
              <a:latin typeface="Arial" panose="020B0604020202020204" pitchFamily="34" charset="0"/>
              <a:cs typeface="Arial" panose="020B0604020202020204" pitchFamily="34" charset="0"/>
            </a:rPr>
            <a:t> Dirección Nacional de Presupuesto.</a:t>
          </a:r>
          <a:endParaRPr lang="es-PA" sz="9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71</xdr:row>
      <xdr:rowOff>114300</xdr:rowOff>
    </xdr:from>
    <xdr:to>
      <xdr:col>1</xdr:col>
      <xdr:colOff>838200</xdr:colOff>
      <xdr:row>73</xdr:row>
      <xdr:rowOff>0</xdr:rowOff>
    </xdr:to>
    <xdr:sp macro="" textlink="">
      <xdr:nvSpPr>
        <xdr:cNvPr id="2" name="CuadroTexto 1"/>
        <xdr:cNvSpPr txBox="1"/>
      </xdr:nvSpPr>
      <xdr:spPr>
        <a:xfrm>
          <a:off x="0" y="9936480"/>
          <a:ext cx="3337560" cy="2514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Presupuesto.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213360</xdr:colOff>
      <xdr:row>56</xdr:row>
      <xdr:rowOff>175260</xdr:rowOff>
    </xdr:from>
    <xdr:to>
      <xdr:col>4</xdr:col>
      <xdr:colOff>129540</xdr:colOff>
      <xdr:row>58</xdr:row>
      <xdr:rowOff>99060</xdr:rowOff>
    </xdr:to>
    <xdr:sp macro="" textlink="">
      <xdr:nvSpPr>
        <xdr:cNvPr id="2" name="CuadroTexto 1"/>
        <xdr:cNvSpPr txBox="1"/>
      </xdr:nvSpPr>
      <xdr:spPr>
        <a:xfrm>
          <a:off x="213360" y="11521440"/>
          <a:ext cx="3817620" cy="4267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 Presuesto.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22860</xdr:rowOff>
    </xdr:from>
    <xdr:to>
      <xdr:col>0</xdr:col>
      <xdr:colOff>3398520</xdr:colOff>
      <xdr:row>25</xdr:row>
      <xdr:rowOff>228600</xdr:rowOff>
    </xdr:to>
    <xdr:sp macro="" textlink="">
      <xdr:nvSpPr>
        <xdr:cNvPr id="2" name="CuadroTexto 1"/>
        <xdr:cNvSpPr txBox="1"/>
      </xdr:nvSpPr>
      <xdr:spPr>
        <a:xfrm>
          <a:off x="0" y="6614160"/>
          <a:ext cx="3398520" cy="205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 Nacional de</a:t>
          </a:r>
          <a:r>
            <a:rPr lang="es-PA" sz="1000" b="1" baseline="0">
              <a:latin typeface="Arial" panose="020B0604020202020204" pitchFamily="34" charset="0"/>
              <a:cs typeface="Arial" panose="020B0604020202020204" pitchFamily="34" charset="0"/>
            </a:rPr>
            <a:t> Presupuesto.</a:t>
          </a:r>
          <a:endParaRPr lang="es-PA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59</xdr:row>
      <xdr:rowOff>60960</xdr:rowOff>
    </xdr:from>
    <xdr:to>
      <xdr:col>4</xdr:col>
      <xdr:colOff>53340</xdr:colOff>
      <xdr:row>61</xdr:row>
      <xdr:rowOff>83820</xdr:rowOff>
    </xdr:to>
    <xdr:sp macro="" textlink="">
      <xdr:nvSpPr>
        <xdr:cNvPr id="2" name="CuadroTexto 1"/>
        <xdr:cNvSpPr txBox="1"/>
      </xdr:nvSpPr>
      <xdr:spPr>
        <a:xfrm>
          <a:off x="609600" y="10706100"/>
          <a:ext cx="314706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1000" b="1">
              <a:latin typeface="Arial" panose="020B0604020202020204" pitchFamily="34" charset="0"/>
              <a:cs typeface="Arial" panose="020B0604020202020204" pitchFamily="34" charset="0"/>
            </a:rPr>
            <a:t>Fuente: Dirección</a:t>
          </a:r>
          <a:r>
            <a:rPr lang="es-PA" sz="1000" b="1" baseline="0">
              <a:latin typeface="Arial" panose="020B0604020202020204" pitchFamily="34" charset="0"/>
              <a:cs typeface="Arial" panose="020B0604020202020204" pitchFamily="34" charset="0"/>
            </a:rPr>
            <a:t> Nacional de Presupuesto.</a:t>
          </a:r>
          <a:endParaRPr lang="es-PA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pre05\COPIA%20MAYRA\EJECUCION%20PRESUP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6" tint="0.79998168889431442"/>
  </sheetPr>
  <dimension ref="A1:S186"/>
  <sheetViews>
    <sheetView showGridLines="0" showZeros="0" zoomScale="87" zoomScaleNormal="87" zoomScaleSheetLayoutView="118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27" sqref="G27"/>
    </sheetView>
  </sheetViews>
  <sheetFormatPr baseColWidth="10" defaultColWidth="11" defaultRowHeight="12.75"/>
  <cols>
    <col min="1" max="1" width="14.85546875" style="3" customWidth="1"/>
    <col min="2" max="2" width="36.28515625" style="25" customWidth="1"/>
    <col min="3" max="3" width="12.28515625" style="25" customWidth="1"/>
    <col min="4" max="4" width="13" style="25" customWidth="1"/>
    <col min="5" max="5" width="13.28515625" style="25" customWidth="1"/>
    <col min="6" max="6" width="12" style="25" customWidth="1"/>
    <col min="7" max="7" width="14.140625" style="25" customWidth="1"/>
    <col min="8" max="8" width="12.42578125" style="25" customWidth="1"/>
    <col min="9" max="9" width="14" style="3" customWidth="1"/>
    <col min="10" max="10" width="25.42578125" style="3" customWidth="1"/>
    <col min="11" max="11" width="18.85546875" style="59" customWidth="1"/>
    <col min="12" max="12" width="13.5703125" style="3" customWidth="1"/>
    <col min="13" max="16384" width="11" style="3"/>
  </cols>
  <sheetData>
    <row r="1" spans="1:17" ht="17.45" customHeight="1">
      <c r="A1" s="537" t="s">
        <v>316</v>
      </c>
      <c r="B1" s="537"/>
      <c r="C1" s="537"/>
      <c r="D1" s="537"/>
      <c r="E1" s="537"/>
      <c r="F1" s="537"/>
      <c r="G1" s="537"/>
      <c r="H1" s="537"/>
      <c r="I1" s="537"/>
    </row>
    <row r="2" spans="1:17" ht="17.45" customHeight="1">
      <c r="A2" s="537" t="s">
        <v>177</v>
      </c>
      <c r="B2" s="537"/>
      <c r="C2" s="537"/>
      <c r="D2" s="537"/>
      <c r="E2" s="537"/>
      <c r="F2" s="537"/>
      <c r="G2" s="537"/>
      <c r="H2" s="537"/>
      <c r="I2" s="537"/>
    </row>
    <row r="3" spans="1:17" ht="15.75">
      <c r="A3" s="538" t="s">
        <v>341</v>
      </c>
      <c r="B3" s="538"/>
      <c r="C3" s="538"/>
      <c r="D3" s="538"/>
      <c r="E3" s="538"/>
      <c r="F3" s="538"/>
      <c r="G3" s="538"/>
      <c r="H3" s="538"/>
      <c r="I3" s="538"/>
    </row>
    <row r="4" spans="1:17" ht="20.25" customHeight="1">
      <c r="A4" s="538" t="s">
        <v>348</v>
      </c>
      <c r="B4" s="538"/>
      <c r="C4" s="538"/>
      <c r="D4" s="538"/>
      <c r="E4" s="538"/>
      <c r="F4" s="538"/>
      <c r="G4" s="538"/>
      <c r="H4" s="538"/>
      <c r="I4" s="538"/>
    </row>
    <row r="5" spans="1:17" ht="9.75" customHeight="1">
      <c r="B5" s="95"/>
      <c r="C5" s="95"/>
      <c r="D5" s="95"/>
      <c r="E5" s="95"/>
      <c r="F5" s="95"/>
      <c r="G5" s="95"/>
      <c r="H5" s="9"/>
      <c r="I5" s="9" t="s">
        <v>6</v>
      </c>
    </row>
    <row r="6" spans="1:17" ht="24" customHeight="1">
      <c r="A6" s="539" t="s">
        <v>206</v>
      </c>
      <c r="B6" s="541" t="s">
        <v>0</v>
      </c>
      <c r="C6" s="545" t="s">
        <v>22</v>
      </c>
      <c r="D6" s="546"/>
      <c r="E6" s="547"/>
      <c r="F6" s="543" t="s">
        <v>23</v>
      </c>
      <c r="G6" s="543"/>
      <c r="H6" s="544" t="s">
        <v>1</v>
      </c>
      <c r="I6" s="544"/>
    </row>
    <row r="7" spans="1:17" ht="26.25" customHeight="1">
      <c r="A7" s="540"/>
      <c r="B7" s="542"/>
      <c r="C7" s="339" t="s">
        <v>60</v>
      </c>
      <c r="D7" s="344" t="s">
        <v>10</v>
      </c>
      <c r="E7" s="343" t="s">
        <v>2</v>
      </c>
      <c r="F7" s="345" t="s">
        <v>24</v>
      </c>
      <c r="G7" s="342" t="s">
        <v>3</v>
      </c>
      <c r="H7" s="341" t="s">
        <v>4</v>
      </c>
      <c r="I7" s="96" t="s">
        <v>168</v>
      </c>
    </row>
    <row r="8" spans="1:17" ht="8.25" customHeight="1">
      <c r="A8" s="208"/>
      <c r="B8" s="97" t="s">
        <v>6</v>
      </c>
      <c r="C8" s="97"/>
      <c r="D8" s="98"/>
      <c r="E8" s="99"/>
      <c r="F8" s="98"/>
      <c r="G8" s="98"/>
      <c r="H8" s="100"/>
      <c r="I8" s="101"/>
      <c r="J8" s="4"/>
      <c r="K8" s="450"/>
    </row>
    <row r="9" spans="1:17" ht="21.75" customHeight="1">
      <c r="A9" s="208"/>
      <c r="B9" s="102" t="s">
        <v>7</v>
      </c>
      <c r="C9" s="103">
        <f>+C11+C34</f>
        <v>120471044</v>
      </c>
      <c r="D9" s="103">
        <f>+D11+D34</f>
        <v>122792693</v>
      </c>
      <c r="E9" s="103">
        <f>+E11+E34</f>
        <v>113617501</v>
      </c>
      <c r="F9" s="103">
        <f>+F11+F34</f>
        <v>7711333.3699999992</v>
      </c>
      <c r="G9" s="103">
        <v>83665436.270000011</v>
      </c>
      <c r="H9" s="104">
        <f>+G9-E9</f>
        <v>-29952064.729999989</v>
      </c>
      <c r="I9" s="105">
        <f>+G9/E9*100</f>
        <v>73.637807145573476</v>
      </c>
      <c r="J9" s="477"/>
      <c r="K9" s="450"/>
      <c r="M9" s="59"/>
      <c r="O9" s="59" t="s">
        <v>6</v>
      </c>
    </row>
    <row r="10" spans="1:17" ht="9.9499999999999993" customHeight="1">
      <c r="A10" s="208"/>
      <c r="B10" s="102"/>
      <c r="C10" s="106"/>
      <c r="D10" s="106"/>
      <c r="E10" s="106"/>
      <c r="F10" s="106"/>
      <c r="G10" s="106"/>
      <c r="H10" s="107"/>
      <c r="I10" s="108"/>
      <c r="J10" s="478"/>
      <c r="K10" s="450"/>
    </row>
    <row r="11" spans="1:17" ht="21" customHeight="1">
      <c r="A11" s="109" t="s">
        <v>229</v>
      </c>
      <c r="B11" s="109" t="s">
        <v>8</v>
      </c>
      <c r="C11" s="106">
        <f>+C13</f>
        <v>114260510</v>
      </c>
      <c r="D11" s="106">
        <f>+D13+D32</f>
        <v>117226374</v>
      </c>
      <c r="E11" s="106">
        <f>+E13+E32</f>
        <v>108051182</v>
      </c>
      <c r="F11" s="106">
        <f>+F13+F32</f>
        <v>7711333.3699999992</v>
      </c>
      <c r="G11" s="106">
        <v>78099117.270000011</v>
      </c>
      <c r="H11" s="104">
        <f t="shared" ref="H11:H46" si="0">+G11-E11</f>
        <v>-29952064.729999989</v>
      </c>
      <c r="I11" s="105">
        <f>+G11/E11*100</f>
        <v>72.279743566340642</v>
      </c>
      <c r="J11" s="478"/>
      <c r="K11" s="450"/>
      <c r="M11" s="59"/>
    </row>
    <row r="12" spans="1:17" ht="9.9499999999999993" customHeight="1">
      <c r="A12" s="208"/>
      <c r="B12" s="110"/>
      <c r="C12" s="111"/>
      <c r="D12" s="111"/>
      <c r="E12" s="112" t="s">
        <v>6</v>
      </c>
      <c r="F12" s="112"/>
      <c r="G12" s="112"/>
      <c r="H12" s="113"/>
      <c r="I12" s="114" t="s">
        <v>6</v>
      </c>
      <c r="J12" s="479"/>
      <c r="K12" s="450"/>
    </row>
    <row r="13" spans="1:17" ht="21" customHeight="1">
      <c r="A13" s="109" t="s">
        <v>209</v>
      </c>
      <c r="B13" s="102" t="s">
        <v>230</v>
      </c>
      <c r="C13" s="106">
        <f>+C15+C20+C24+C29</f>
        <v>114260510</v>
      </c>
      <c r="D13" s="106">
        <f>+D15+D20+D24+D29</f>
        <v>114281510</v>
      </c>
      <c r="E13" s="106">
        <f>+E15+E20+E24+E29</f>
        <v>105106318</v>
      </c>
      <c r="F13" s="106">
        <f>+F15+F20+F24+F29</f>
        <v>7711333.3699999992</v>
      </c>
      <c r="G13" s="106">
        <v>75154253.270000011</v>
      </c>
      <c r="H13" s="104">
        <f t="shared" si="0"/>
        <v>-29952064.729999989</v>
      </c>
      <c r="I13" s="105">
        <f>+G13/E13*100</f>
        <v>71.503078692186719</v>
      </c>
      <c r="J13" s="478"/>
      <c r="K13" s="480"/>
      <c r="L13" s="5"/>
    </row>
    <row r="14" spans="1:17" ht="9.9499999999999993" customHeight="1">
      <c r="A14" s="109"/>
      <c r="B14" s="115"/>
      <c r="C14" s="112"/>
      <c r="D14" s="112"/>
      <c r="E14" s="112"/>
      <c r="F14" s="112"/>
      <c r="G14" s="112" t="s">
        <v>6</v>
      </c>
      <c r="H14" s="113" t="s">
        <v>6</v>
      </c>
      <c r="I14" s="114" t="s">
        <v>6</v>
      </c>
      <c r="J14" s="479"/>
      <c r="K14" s="480"/>
      <c r="L14" s="5"/>
    </row>
    <row r="15" spans="1:17" ht="21" customHeight="1">
      <c r="A15" s="109" t="s">
        <v>208</v>
      </c>
      <c r="B15" s="102" t="s">
        <v>308</v>
      </c>
      <c r="C15" s="106">
        <f>SUM(C18:C19)</f>
        <v>10668616</v>
      </c>
      <c r="D15" s="106">
        <f>SUM(D18:D19)</f>
        <v>10668616</v>
      </c>
      <c r="E15" s="106">
        <f>E17</f>
        <v>8967180</v>
      </c>
      <c r="F15" s="106">
        <f>SUM(F18:F19)</f>
        <v>178007.54</v>
      </c>
      <c r="G15" s="106">
        <v>1828846.6400000001</v>
      </c>
      <c r="H15" s="104">
        <f t="shared" si="0"/>
        <v>-7138333.3599999994</v>
      </c>
      <c r="I15" s="105">
        <f>+G15/E15*100</f>
        <v>20.394891593566765</v>
      </c>
      <c r="J15" s="478"/>
      <c r="K15" s="480"/>
      <c r="L15" s="5"/>
      <c r="M15" s="59"/>
      <c r="P15" s="59"/>
      <c r="Q15" s="59"/>
    </row>
    <row r="16" spans="1:17" ht="11.45" customHeight="1">
      <c r="A16" s="109"/>
      <c r="B16" s="102"/>
      <c r="C16" s="112"/>
      <c r="D16" s="112"/>
      <c r="E16" s="106"/>
      <c r="F16" s="106"/>
      <c r="G16" s="106"/>
      <c r="H16" s="104"/>
      <c r="I16" s="105"/>
      <c r="J16" s="478"/>
      <c r="K16" s="480"/>
      <c r="L16" s="5"/>
    </row>
    <row r="17" spans="1:16" ht="19.149999999999999" customHeight="1">
      <c r="A17" s="109" t="s">
        <v>233</v>
      </c>
      <c r="B17" s="116" t="s">
        <v>309</v>
      </c>
      <c r="C17" s="106">
        <f>+C18+C19</f>
        <v>10668616</v>
      </c>
      <c r="D17" s="106">
        <f>+D18+D19</f>
        <v>10668616</v>
      </c>
      <c r="E17" s="106">
        <f>SUM(E18:E19)</f>
        <v>8967180</v>
      </c>
      <c r="F17" s="106">
        <f>SUM(F18:F19)</f>
        <v>178007.54</v>
      </c>
      <c r="G17" s="117">
        <v>1828846.6400000001</v>
      </c>
      <c r="H17" s="104">
        <f t="shared" si="0"/>
        <v>-7138333.3599999994</v>
      </c>
      <c r="I17" s="114">
        <f>+G17/E17*100</f>
        <v>20.394891593566765</v>
      </c>
      <c r="J17" s="481"/>
      <c r="K17" s="480"/>
      <c r="M17" s="59"/>
    </row>
    <row r="18" spans="1:16" ht="24.95" customHeight="1">
      <c r="A18" s="110" t="s">
        <v>207</v>
      </c>
      <c r="B18" s="115" t="s">
        <v>231</v>
      </c>
      <c r="C18" s="112">
        <v>700000</v>
      </c>
      <c r="D18" s="112">
        <v>700000</v>
      </c>
      <c r="E18" s="112">
        <v>660000</v>
      </c>
      <c r="F18" s="92">
        <v>50618.6</v>
      </c>
      <c r="G18" s="92">
        <v>610749.55999999994</v>
      </c>
      <c r="H18" s="113">
        <f t="shared" si="0"/>
        <v>-49250.440000000061</v>
      </c>
      <c r="I18" s="114">
        <f>+G18/E18*100</f>
        <v>92.537812121212113</v>
      </c>
      <c r="J18" s="481"/>
      <c r="K18" s="450"/>
    </row>
    <row r="19" spans="1:16" ht="24.95" customHeight="1">
      <c r="A19" s="110" t="s">
        <v>210</v>
      </c>
      <c r="B19" s="115" t="s">
        <v>234</v>
      </c>
      <c r="C19" s="112">
        <v>9968616</v>
      </c>
      <c r="D19" s="112">
        <v>9968616</v>
      </c>
      <c r="E19" s="112">
        <v>8307180</v>
      </c>
      <c r="F19" s="92">
        <v>127388.94</v>
      </c>
      <c r="G19" s="92">
        <v>1218097.08</v>
      </c>
      <c r="H19" s="113">
        <f t="shared" si="0"/>
        <v>-7089082.9199999999</v>
      </c>
      <c r="I19" s="114">
        <f>+G19/E19*100</f>
        <v>14.663183896340277</v>
      </c>
      <c r="J19" s="481"/>
      <c r="K19" s="450"/>
      <c r="P19" s="59"/>
    </row>
    <row r="20" spans="1:16" ht="24.95" customHeight="1">
      <c r="A20" s="109" t="s">
        <v>211</v>
      </c>
      <c r="B20" s="102" t="s">
        <v>292</v>
      </c>
      <c r="C20" s="106">
        <f>SUM(C22:C22)</f>
        <v>97374299</v>
      </c>
      <c r="D20" s="106">
        <f>SUM(D22:D22)</f>
        <v>97395299</v>
      </c>
      <c r="E20" s="106">
        <f>SUM(E22)</f>
        <v>90123919</v>
      </c>
      <c r="F20" s="106">
        <f>F22</f>
        <v>7207954</v>
      </c>
      <c r="G20" s="117">
        <v>67198827</v>
      </c>
      <c r="H20" s="104">
        <f t="shared" si="0"/>
        <v>-22925092</v>
      </c>
      <c r="I20" s="105">
        <f>+G20/E20*100</f>
        <v>74.562699609190318</v>
      </c>
      <c r="J20" s="482"/>
      <c r="K20" s="480"/>
      <c r="P20" s="59"/>
    </row>
    <row r="21" spans="1:16" ht="5.25" customHeight="1">
      <c r="A21" s="109"/>
      <c r="B21" s="115"/>
      <c r="C21" s="112"/>
      <c r="D21" s="112"/>
      <c r="E21" s="112"/>
      <c r="F21" s="112"/>
      <c r="G21" s="92">
        <v>0</v>
      </c>
      <c r="H21" s="113">
        <f t="shared" si="0"/>
        <v>0</v>
      </c>
      <c r="I21" s="114" t="s">
        <v>6</v>
      </c>
      <c r="J21" s="481"/>
      <c r="K21" s="450"/>
    </row>
    <row r="22" spans="1:16" ht="24.75" customHeight="1">
      <c r="A22" s="109" t="s">
        <v>212</v>
      </c>
      <c r="B22" s="102" t="s">
        <v>306</v>
      </c>
      <c r="C22" s="106">
        <f>+C23</f>
        <v>97374299</v>
      </c>
      <c r="D22" s="106">
        <f>+D23</f>
        <v>97395299</v>
      </c>
      <c r="E22" s="106">
        <f>E23</f>
        <v>90123919</v>
      </c>
      <c r="F22" s="106">
        <f>F23</f>
        <v>7207954</v>
      </c>
      <c r="G22" s="117">
        <v>67198827</v>
      </c>
      <c r="H22" s="104">
        <f t="shared" si="0"/>
        <v>-22925092</v>
      </c>
      <c r="I22" s="105">
        <f t="shared" ref="I22:I27" si="1">+G22/E22*100</f>
        <v>74.562699609190318</v>
      </c>
      <c r="J22" s="482"/>
      <c r="K22" s="480"/>
    </row>
    <row r="23" spans="1:16" ht="22.15" customHeight="1">
      <c r="A23" s="110" t="s">
        <v>213</v>
      </c>
      <c r="B23" s="115" t="s">
        <v>307</v>
      </c>
      <c r="C23" s="112">
        <v>97374299</v>
      </c>
      <c r="D23" s="112">
        <v>97395299</v>
      </c>
      <c r="E23" s="112">
        <v>90123919</v>
      </c>
      <c r="F23" s="112">
        <v>7207954</v>
      </c>
      <c r="G23" s="92">
        <v>67198827</v>
      </c>
      <c r="H23" s="113">
        <f>G23-E23</f>
        <v>-22925092</v>
      </c>
      <c r="I23" s="114">
        <f t="shared" si="1"/>
        <v>74.562699609190318</v>
      </c>
      <c r="J23" s="481"/>
      <c r="K23" s="450"/>
    </row>
    <row r="24" spans="1:16" ht="24.95" customHeight="1">
      <c r="A24" s="109" t="s">
        <v>214</v>
      </c>
      <c r="B24" s="102" t="s">
        <v>249</v>
      </c>
      <c r="C24" s="106">
        <f>SUM(C25:C27)</f>
        <v>5737595</v>
      </c>
      <c r="D24" s="106">
        <f>SUM(D25:D27)</f>
        <v>5737595</v>
      </c>
      <c r="E24" s="106">
        <f>SUM(E25:E27)</f>
        <v>5555219</v>
      </c>
      <c r="F24" s="106">
        <f>F25+F26+F27</f>
        <v>208788.97999999998</v>
      </c>
      <c r="G24" s="106">
        <v>5291550.54</v>
      </c>
      <c r="H24" s="104">
        <f t="shared" si="0"/>
        <v>-263668.45999999996</v>
      </c>
      <c r="I24" s="105">
        <f t="shared" si="1"/>
        <v>95.25368018794579</v>
      </c>
      <c r="J24" s="478"/>
      <c r="K24" s="480"/>
      <c r="L24" s="3" t="s">
        <v>6</v>
      </c>
      <c r="M24" s="59"/>
    </row>
    <row r="25" spans="1:16" ht="24.95" customHeight="1">
      <c r="A25" s="110" t="s">
        <v>215</v>
      </c>
      <c r="B25" s="115" t="s">
        <v>303</v>
      </c>
      <c r="C25" s="112">
        <v>622456</v>
      </c>
      <c r="D25" s="112">
        <v>622456</v>
      </c>
      <c r="E25" s="112">
        <v>545228</v>
      </c>
      <c r="F25" s="118">
        <v>39487.49</v>
      </c>
      <c r="G25" s="112">
        <v>809486.37999999989</v>
      </c>
      <c r="H25" s="113">
        <f>+G25-E25</f>
        <v>264258.37999999989</v>
      </c>
      <c r="I25" s="114">
        <f t="shared" si="1"/>
        <v>148.4674998349314</v>
      </c>
      <c r="J25" s="479"/>
      <c r="K25" s="450"/>
      <c r="L25" s="59" t="s">
        <v>6</v>
      </c>
    </row>
    <row r="26" spans="1:16" ht="24.95" customHeight="1">
      <c r="A26" s="110" t="s">
        <v>217</v>
      </c>
      <c r="B26" s="115" t="s">
        <v>304</v>
      </c>
      <c r="C26" s="112">
        <v>5052502</v>
      </c>
      <c r="D26" s="112">
        <v>5052502</v>
      </c>
      <c r="E26" s="112">
        <v>4952500</v>
      </c>
      <c r="F26" s="112">
        <v>169035.69</v>
      </c>
      <c r="G26" s="112">
        <v>4432074.46</v>
      </c>
      <c r="H26" s="113">
        <f t="shared" si="0"/>
        <v>-520425.54000000004</v>
      </c>
      <c r="I26" s="114">
        <f t="shared" si="1"/>
        <v>89.491659969712273</v>
      </c>
      <c r="J26" s="479"/>
      <c r="K26" s="450"/>
    </row>
    <row r="27" spans="1:16" ht="24.95" customHeight="1">
      <c r="A27" s="110" t="s">
        <v>216</v>
      </c>
      <c r="B27" s="115" t="s">
        <v>305</v>
      </c>
      <c r="C27" s="112">
        <v>62637</v>
      </c>
      <c r="D27" s="112">
        <v>62637</v>
      </c>
      <c r="E27" s="112">
        <v>57491</v>
      </c>
      <c r="F27" s="119">
        <v>265.8</v>
      </c>
      <c r="G27" s="112">
        <v>49989.700000000004</v>
      </c>
      <c r="H27" s="113">
        <f t="shared" si="0"/>
        <v>-7501.2999999999956</v>
      </c>
      <c r="I27" s="114">
        <f t="shared" si="1"/>
        <v>86.952218608129968</v>
      </c>
      <c r="J27" s="479"/>
      <c r="K27" s="450"/>
    </row>
    <row r="28" spans="1:16" ht="9.9499999999999993" customHeight="1">
      <c r="A28" s="109" t="s">
        <v>6</v>
      </c>
      <c r="B28" s="115"/>
      <c r="C28" s="112"/>
      <c r="D28" s="112"/>
      <c r="E28" s="112"/>
      <c r="F28" s="118"/>
      <c r="G28" s="112">
        <v>0</v>
      </c>
      <c r="H28" s="113">
        <f t="shared" si="0"/>
        <v>0</v>
      </c>
      <c r="I28" s="114" t="s">
        <v>6</v>
      </c>
      <c r="J28" s="479"/>
      <c r="K28" s="450"/>
    </row>
    <row r="29" spans="1:16" ht="25.15" customHeight="1">
      <c r="A29" s="109" t="s">
        <v>218</v>
      </c>
      <c r="B29" s="102" t="s">
        <v>250</v>
      </c>
      <c r="C29" s="106">
        <f>SUM(C30)</f>
        <v>480000</v>
      </c>
      <c r="D29" s="106">
        <f>SUM(D30)</f>
        <v>480000</v>
      </c>
      <c r="E29" s="106">
        <f>SUM(E30)</f>
        <v>460000</v>
      </c>
      <c r="F29" s="120">
        <f>F30</f>
        <v>116582.85</v>
      </c>
      <c r="G29" s="106">
        <v>835029.09</v>
      </c>
      <c r="H29" s="104">
        <f t="shared" si="0"/>
        <v>375029.08999999997</v>
      </c>
      <c r="I29" s="105">
        <f>+G29/E29*100</f>
        <v>181.52806304347826</v>
      </c>
      <c r="J29" s="478"/>
      <c r="K29" s="450"/>
    </row>
    <row r="30" spans="1:16" ht="24.95" customHeight="1">
      <c r="A30" s="109" t="s">
        <v>219</v>
      </c>
      <c r="B30" s="115" t="s">
        <v>302</v>
      </c>
      <c r="C30" s="112">
        <v>480000</v>
      </c>
      <c r="D30" s="112">
        <v>480000</v>
      </c>
      <c r="E30" s="112">
        <v>460000</v>
      </c>
      <c r="F30" s="118">
        <v>116582.85</v>
      </c>
      <c r="G30" s="112">
        <v>835029.09</v>
      </c>
      <c r="H30" s="113">
        <f t="shared" si="0"/>
        <v>375029.08999999997</v>
      </c>
      <c r="I30" s="114">
        <f>+G30/E30*100</f>
        <v>181.52806304347826</v>
      </c>
      <c r="J30" s="479"/>
      <c r="K30" s="450"/>
    </row>
    <row r="31" spans="1:16" ht="6.6" customHeight="1">
      <c r="A31" s="109"/>
      <c r="B31" s="115"/>
      <c r="C31" s="112"/>
      <c r="D31" s="112"/>
      <c r="E31" s="112"/>
      <c r="F31" s="118"/>
      <c r="G31" s="112"/>
      <c r="H31" s="113"/>
      <c r="I31" s="114"/>
      <c r="J31" s="479"/>
      <c r="K31" s="450"/>
    </row>
    <row r="32" spans="1:16" ht="25.15" customHeight="1">
      <c r="A32" s="109" t="s">
        <v>251</v>
      </c>
      <c r="B32" s="115" t="s">
        <v>253</v>
      </c>
      <c r="C32" s="112"/>
      <c r="D32" s="106">
        <f>+D33</f>
        <v>2944864</v>
      </c>
      <c r="E32" s="106">
        <f>+E33</f>
        <v>2944864</v>
      </c>
      <c r="F32" s="120">
        <f>+F33</f>
        <v>0</v>
      </c>
      <c r="G32" s="106">
        <v>2944864</v>
      </c>
      <c r="H32" s="113"/>
      <c r="I32" s="105">
        <f>+I33</f>
        <v>100</v>
      </c>
      <c r="J32" s="479"/>
      <c r="K32" s="450"/>
    </row>
    <row r="33" spans="1:11" ht="22.9" customHeight="1">
      <c r="A33" s="109" t="s">
        <v>252</v>
      </c>
      <c r="B33" s="115" t="s">
        <v>301</v>
      </c>
      <c r="C33" s="112"/>
      <c r="D33" s="112">
        <v>2944864</v>
      </c>
      <c r="E33" s="112">
        <v>2944864</v>
      </c>
      <c r="F33" s="118">
        <v>0</v>
      </c>
      <c r="G33" s="112">
        <v>2944864</v>
      </c>
      <c r="H33" s="113">
        <f>+G33-E33</f>
        <v>0</v>
      </c>
      <c r="I33" s="114">
        <f>+G33/E33*100</f>
        <v>100</v>
      </c>
      <c r="J33" s="479"/>
      <c r="K33" s="450"/>
    </row>
    <row r="34" spans="1:11" ht="24.95" customHeight="1">
      <c r="A34" s="109" t="s">
        <v>220</v>
      </c>
      <c r="B34" s="102" t="s">
        <v>9</v>
      </c>
      <c r="C34" s="106">
        <f>+C40+C36</f>
        <v>6210534</v>
      </c>
      <c r="D34" s="106">
        <f>+D40+D36</f>
        <v>5566319</v>
      </c>
      <c r="E34" s="106">
        <f>+E40+E36</f>
        <v>5566319</v>
      </c>
      <c r="F34" s="106">
        <f>+F40+F36</f>
        <v>0</v>
      </c>
      <c r="G34" s="106">
        <v>5566319</v>
      </c>
      <c r="H34" s="104">
        <f>G34-E34</f>
        <v>0</v>
      </c>
      <c r="I34" s="105">
        <f>+G34/E34*100</f>
        <v>100</v>
      </c>
      <c r="J34" s="478"/>
      <c r="K34" s="450"/>
    </row>
    <row r="35" spans="1:11" ht="9.9499999999999993" customHeight="1">
      <c r="A35" s="109"/>
      <c r="B35" s="115"/>
      <c r="C35" s="112"/>
      <c r="D35" s="112"/>
      <c r="E35" s="112"/>
      <c r="F35" s="111"/>
      <c r="G35" s="112"/>
      <c r="H35" s="113"/>
      <c r="I35" s="114"/>
      <c r="J35" s="479"/>
      <c r="K35" s="450"/>
    </row>
    <row r="36" spans="1:11" ht="18" customHeight="1">
      <c r="A36" s="109" t="s">
        <v>221</v>
      </c>
      <c r="B36" s="102" t="s">
        <v>293</v>
      </c>
      <c r="C36" s="106">
        <f t="shared" ref="C36:D38" si="2">C37</f>
        <v>4110534</v>
      </c>
      <c r="D36" s="106">
        <f t="shared" si="2"/>
        <v>2466321</v>
      </c>
      <c r="E36" s="106">
        <f>E37</f>
        <v>2466321</v>
      </c>
      <c r="F36" s="106">
        <f t="shared" ref="F36:F38" si="3">F37</f>
        <v>0</v>
      </c>
      <c r="G36" s="106">
        <v>2466321</v>
      </c>
      <c r="H36" s="104">
        <f>H37</f>
        <v>0</v>
      </c>
      <c r="I36" s="105">
        <f>I37</f>
        <v>100</v>
      </c>
      <c r="J36" s="478"/>
      <c r="K36" s="450"/>
    </row>
    <row r="37" spans="1:11" ht="18" customHeight="1">
      <c r="A37" s="110" t="s">
        <v>222</v>
      </c>
      <c r="B37" s="115" t="s">
        <v>298</v>
      </c>
      <c r="C37" s="112">
        <f t="shared" si="2"/>
        <v>4110534</v>
      </c>
      <c r="D37" s="112">
        <f t="shared" si="2"/>
        <v>2466321</v>
      </c>
      <c r="E37" s="112">
        <f>E38</f>
        <v>2466321</v>
      </c>
      <c r="F37" s="112">
        <f t="shared" si="3"/>
        <v>0</v>
      </c>
      <c r="G37" s="112">
        <v>2466321</v>
      </c>
      <c r="H37" s="113">
        <f>H38</f>
        <v>0</v>
      </c>
      <c r="I37" s="114">
        <f>G37/E37*100</f>
        <v>100</v>
      </c>
      <c r="J37" s="479"/>
      <c r="K37" s="450"/>
    </row>
    <row r="38" spans="1:11" ht="18" customHeight="1">
      <c r="A38" s="110" t="s">
        <v>223</v>
      </c>
      <c r="B38" s="115" t="s">
        <v>299</v>
      </c>
      <c r="C38" s="112">
        <f t="shared" si="2"/>
        <v>4110534</v>
      </c>
      <c r="D38" s="112">
        <f t="shared" si="2"/>
        <v>2466321</v>
      </c>
      <c r="E38" s="112">
        <f>E39</f>
        <v>2466321</v>
      </c>
      <c r="F38" s="112">
        <f t="shared" si="3"/>
        <v>0</v>
      </c>
      <c r="G38" s="112">
        <v>2466321</v>
      </c>
      <c r="H38" s="113">
        <f>H39</f>
        <v>0</v>
      </c>
      <c r="I38" s="114">
        <f>G38/E38*100</f>
        <v>100</v>
      </c>
      <c r="J38" s="479"/>
      <c r="K38" s="450"/>
    </row>
    <row r="39" spans="1:11" ht="18" customHeight="1">
      <c r="A39" s="110" t="s">
        <v>224</v>
      </c>
      <c r="B39" s="115" t="s">
        <v>300</v>
      </c>
      <c r="C39" s="112">
        <v>4110534</v>
      </c>
      <c r="D39" s="112">
        <v>2466321</v>
      </c>
      <c r="E39" s="112">
        <v>2466321</v>
      </c>
      <c r="F39" s="112">
        <v>0</v>
      </c>
      <c r="G39" s="112">
        <v>2466321</v>
      </c>
      <c r="H39" s="113">
        <f>E39-G39</f>
        <v>0</v>
      </c>
      <c r="I39" s="114">
        <f>G39/E39*100</f>
        <v>100</v>
      </c>
      <c r="J39" s="479"/>
      <c r="K39" s="450"/>
    </row>
    <row r="40" spans="1:11" ht="24.95" customHeight="1">
      <c r="A40" s="109" t="s">
        <v>225</v>
      </c>
      <c r="B40" s="102" t="s">
        <v>294</v>
      </c>
      <c r="C40" s="106">
        <f>SUM(C41)</f>
        <v>2100000</v>
      </c>
      <c r="D40" s="106">
        <f>SUM(D41)</f>
        <v>3099998</v>
      </c>
      <c r="E40" s="106">
        <f t="shared" ref="E40:F43" si="4">E41</f>
        <v>3099998</v>
      </c>
      <c r="F40" s="106">
        <f>F41</f>
        <v>0</v>
      </c>
      <c r="G40" s="106">
        <v>3099998</v>
      </c>
      <c r="H40" s="104">
        <f t="shared" si="0"/>
        <v>0</v>
      </c>
      <c r="I40" s="105">
        <f>+G40/E40*100</f>
        <v>100</v>
      </c>
      <c r="J40" s="478"/>
      <c r="K40" s="450"/>
    </row>
    <row r="41" spans="1:11" ht="24.95" customHeight="1">
      <c r="A41" s="110" t="s">
        <v>226</v>
      </c>
      <c r="B41" s="115" t="s">
        <v>232</v>
      </c>
      <c r="C41" s="112">
        <f t="shared" ref="C41:D43" si="5">C42</f>
        <v>2100000</v>
      </c>
      <c r="D41" s="112">
        <f t="shared" si="5"/>
        <v>3099998</v>
      </c>
      <c r="E41" s="112">
        <f t="shared" si="4"/>
        <v>3099998</v>
      </c>
      <c r="F41" s="112">
        <f t="shared" si="4"/>
        <v>0</v>
      </c>
      <c r="G41" s="112">
        <v>3099998</v>
      </c>
      <c r="H41" s="113">
        <f t="shared" si="0"/>
        <v>0</v>
      </c>
      <c r="I41" s="114">
        <f>+G41/E41*100</f>
        <v>100</v>
      </c>
      <c r="J41" s="479"/>
      <c r="K41" s="450"/>
    </row>
    <row r="42" spans="1:11" ht="18" customHeight="1">
      <c r="A42" s="110" t="s">
        <v>226</v>
      </c>
      <c r="B42" s="115" t="s">
        <v>295</v>
      </c>
      <c r="C42" s="112">
        <f t="shared" si="5"/>
        <v>2100000</v>
      </c>
      <c r="D42" s="112">
        <f t="shared" si="5"/>
        <v>3099998</v>
      </c>
      <c r="E42" s="112">
        <f t="shared" si="4"/>
        <v>3099998</v>
      </c>
      <c r="F42" s="112">
        <f t="shared" si="4"/>
        <v>0</v>
      </c>
      <c r="G42" s="112">
        <v>3099998</v>
      </c>
      <c r="H42" s="113">
        <f t="shared" si="0"/>
        <v>0</v>
      </c>
      <c r="I42" s="114">
        <f>G42/E42*100</f>
        <v>100</v>
      </c>
      <c r="J42" s="479"/>
      <c r="K42" s="450"/>
    </row>
    <row r="43" spans="1:11" ht="17.45" customHeight="1">
      <c r="A43" s="110" t="s">
        <v>227</v>
      </c>
      <c r="B43" s="115" t="s">
        <v>296</v>
      </c>
      <c r="C43" s="112">
        <f t="shared" si="5"/>
        <v>2100000</v>
      </c>
      <c r="D43" s="112">
        <f t="shared" si="5"/>
        <v>3099998</v>
      </c>
      <c r="E43" s="112">
        <f t="shared" si="4"/>
        <v>3099998</v>
      </c>
      <c r="F43" s="112">
        <f>+F44</f>
        <v>0</v>
      </c>
      <c r="G43" s="112">
        <v>3099998</v>
      </c>
      <c r="H43" s="113"/>
      <c r="I43" s="114">
        <f>G43/E43*100</f>
        <v>100</v>
      </c>
      <c r="J43" s="479"/>
      <c r="K43" s="450"/>
    </row>
    <row r="44" spans="1:11" ht="17.45" customHeight="1">
      <c r="A44" s="110" t="s">
        <v>228</v>
      </c>
      <c r="B44" s="115" t="s">
        <v>297</v>
      </c>
      <c r="C44" s="112">
        <v>2100000</v>
      </c>
      <c r="D44" s="112">
        <f>2100000+999998</f>
        <v>3099998</v>
      </c>
      <c r="E44" s="112">
        <f>2100000+999998</f>
        <v>3099998</v>
      </c>
      <c r="F44" s="112">
        <v>0</v>
      </c>
      <c r="G44" s="112">
        <v>3099998</v>
      </c>
      <c r="H44" s="113"/>
      <c r="I44" s="114">
        <f>G44/E44*100</f>
        <v>100</v>
      </c>
      <c r="J44" s="479"/>
      <c r="K44" s="450"/>
    </row>
    <row r="45" spans="1:11" ht="16.899999999999999" customHeight="1">
      <c r="A45" s="80"/>
      <c r="B45" s="115"/>
      <c r="C45" s="121"/>
      <c r="D45" s="121"/>
      <c r="E45" s="112"/>
      <c r="F45" s="111"/>
      <c r="G45" s="112"/>
      <c r="H45" s="113"/>
      <c r="I45" s="122"/>
      <c r="J45" s="483"/>
      <c r="K45" s="450"/>
    </row>
    <row r="46" spans="1:11" ht="24.6" hidden="1" customHeight="1">
      <c r="A46" s="73"/>
      <c r="B46" s="102" t="s">
        <v>169</v>
      </c>
      <c r="C46" s="102"/>
      <c r="D46" s="106">
        <f>SUM(D48)</f>
        <v>5210534</v>
      </c>
      <c r="E46" s="106">
        <f>SUM(E48)</f>
        <v>4639377</v>
      </c>
      <c r="F46" s="106">
        <f>SUM(F48:F48)</f>
        <v>1797741</v>
      </c>
      <c r="G46" s="106">
        <f>J46+F46</f>
        <v>1797741</v>
      </c>
      <c r="H46" s="104">
        <f t="shared" si="0"/>
        <v>-2841636</v>
      </c>
      <c r="I46" s="105">
        <f>+G46/E46*100</f>
        <v>38.749620908152103</v>
      </c>
      <c r="J46" s="483"/>
      <c r="K46" s="450"/>
    </row>
    <row r="47" spans="1:11" ht="9.6" hidden="1" customHeight="1">
      <c r="A47" s="73"/>
      <c r="B47" s="115"/>
      <c r="C47" s="115"/>
      <c r="D47" s="112"/>
      <c r="E47" s="112"/>
      <c r="F47" s="112"/>
      <c r="G47" s="92">
        <f>F47</f>
        <v>0</v>
      </c>
      <c r="H47" s="113" t="s">
        <v>6</v>
      </c>
      <c r="I47" s="114" t="s">
        <v>6</v>
      </c>
      <c r="J47" s="484"/>
      <c r="K47" s="450"/>
    </row>
    <row r="48" spans="1:11" ht="24.6" hidden="1" customHeight="1">
      <c r="A48" s="73"/>
      <c r="B48" s="115" t="s">
        <v>25</v>
      </c>
      <c r="C48" s="115"/>
      <c r="D48" s="112">
        <v>5210534</v>
      </c>
      <c r="E48" s="112">
        <v>4639377</v>
      </c>
      <c r="F48" s="123">
        <f>1779848+17893</f>
        <v>1797741</v>
      </c>
      <c r="G48" s="92">
        <f>F48+J48</f>
        <v>1797741</v>
      </c>
      <c r="H48" s="113">
        <f>+G48-E48</f>
        <v>-2841636</v>
      </c>
      <c r="I48" s="114">
        <f>+G48/E48*100</f>
        <v>38.749620908152103</v>
      </c>
      <c r="J48" s="484"/>
      <c r="K48" s="450"/>
    </row>
    <row r="49" spans="1:19" ht="7.15" hidden="1" customHeight="1">
      <c r="A49" s="79"/>
      <c r="B49" s="124"/>
      <c r="C49" s="125"/>
      <c r="D49" s="126"/>
      <c r="E49" s="121" t="s">
        <v>6</v>
      </c>
      <c r="F49" s="127" t="s">
        <v>6</v>
      </c>
      <c r="G49" s="121" t="s">
        <v>6</v>
      </c>
      <c r="H49" s="121" t="s">
        <v>6</v>
      </c>
      <c r="I49" s="128"/>
      <c r="J49" s="4"/>
      <c r="K49" s="450"/>
      <c r="L49" s="4"/>
      <c r="M49" s="4"/>
      <c r="N49" s="4"/>
      <c r="O49" s="4"/>
      <c r="P49" s="4"/>
      <c r="Q49" s="4"/>
      <c r="R49" s="4"/>
      <c r="S49" s="4"/>
    </row>
    <row r="50" spans="1:19" ht="15.95" customHeight="1">
      <c r="A50" s="3" t="s">
        <v>6</v>
      </c>
      <c r="B50" s="129" t="s">
        <v>6</v>
      </c>
      <c r="C50" s="130"/>
      <c r="D50" s="130"/>
      <c r="E50" s="131"/>
      <c r="F50" s="131"/>
      <c r="G50" s="131"/>
      <c r="H50" s="132"/>
      <c r="I50" s="130"/>
      <c r="J50" s="4"/>
      <c r="K50" s="450"/>
      <c r="L50" s="4"/>
      <c r="M50" s="4"/>
      <c r="N50" s="4"/>
      <c r="O50" s="4"/>
      <c r="P50" s="4"/>
      <c r="Q50" s="4"/>
      <c r="R50" s="4"/>
      <c r="S50" s="4"/>
    </row>
    <row r="51" spans="1:19">
      <c r="B51" s="133" t="s">
        <v>6</v>
      </c>
      <c r="C51" s="133"/>
      <c r="D51" s="134"/>
      <c r="E51" s="134"/>
      <c r="F51" s="134"/>
      <c r="G51" s="134"/>
      <c r="H51" s="135"/>
      <c r="I51" s="9"/>
      <c r="J51" s="4"/>
      <c r="K51" s="450"/>
    </row>
    <row r="52" spans="1:19" ht="15.75">
      <c r="B52" s="72" t="s">
        <v>6</v>
      </c>
      <c r="C52" s="72"/>
      <c r="D52" s="95"/>
      <c r="E52" s="346"/>
      <c r="F52" s="136"/>
      <c r="G52" s="136"/>
      <c r="H52" s="136"/>
      <c r="I52" s="37"/>
      <c r="J52" s="4"/>
      <c r="K52" s="450"/>
    </row>
    <row r="53" spans="1:19" ht="15.75">
      <c r="B53" s="137" t="s">
        <v>6</v>
      </c>
      <c r="C53" s="137"/>
      <c r="D53" s="65" t="s">
        <v>6</v>
      </c>
      <c r="E53" s="346"/>
      <c r="F53" s="136"/>
      <c r="G53" s="136"/>
      <c r="H53" s="136"/>
      <c r="I53" s="37"/>
      <c r="J53" s="4"/>
      <c r="K53" s="450"/>
    </row>
    <row r="54" spans="1:19" ht="15.75">
      <c r="B54" s="137" t="s">
        <v>6</v>
      </c>
      <c r="C54" s="137"/>
      <c r="D54" s="134"/>
      <c r="E54" s="136"/>
      <c r="F54" s="136"/>
      <c r="G54" s="136"/>
      <c r="H54" s="136"/>
      <c r="I54" s="37"/>
      <c r="J54" s="4"/>
      <c r="K54" s="450"/>
    </row>
    <row r="55" spans="1:19" ht="15.75">
      <c r="B55" s="72" t="s">
        <v>6</v>
      </c>
      <c r="C55" s="72"/>
      <c r="D55" s="136"/>
      <c r="E55" s="136"/>
      <c r="F55" s="136"/>
      <c r="G55" s="136"/>
      <c r="H55" s="136"/>
      <c r="I55" s="37"/>
    </row>
    <row r="56" spans="1:19" ht="15.75">
      <c r="B56" s="72" t="s">
        <v>6</v>
      </c>
      <c r="C56" s="72"/>
      <c r="D56" s="136"/>
      <c r="E56" s="136"/>
      <c r="F56" s="136"/>
      <c r="G56" s="136"/>
      <c r="H56" s="136"/>
      <c r="I56" s="37"/>
      <c r="L56" s="59" t="s">
        <v>6</v>
      </c>
    </row>
    <row r="57" spans="1:19" ht="15.75">
      <c r="B57" s="72" t="s">
        <v>6</v>
      </c>
      <c r="C57" s="72"/>
      <c r="D57" s="136"/>
      <c r="E57" s="136"/>
      <c r="F57" s="136"/>
      <c r="G57" s="136"/>
      <c r="H57" s="136"/>
      <c r="I57" s="37"/>
    </row>
    <row r="58" spans="1:19" ht="15.75">
      <c r="B58" s="72" t="s">
        <v>6</v>
      </c>
      <c r="C58" s="72"/>
      <c r="D58" s="136"/>
      <c r="E58" s="136"/>
      <c r="F58" s="136"/>
      <c r="G58" s="136"/>
      <c r="H58" s="136"/>
      <c r="I58" s="37"/>
    </row>
    <row r="59" spans="1:19">
      <c r="B59" s="9"/>
      <c r="C59" s="9"/>
      <c r="D59" s="37"/>
      <c r="E59" s="37"/>
      <c r="F59" s="37"/>
      <c r="G59" s="37"/>
      <c r="H59" s="37"/>
      <c r="I59" s="37"/>
    </row>
    <row r="60" spans="1:19">
      <c r="B60" s="9"/>
      <c r="C60" s="9"/>
      <c r="D60" s="9"/>
      <c r="E60" s="9"/>
      <c r="F60" s="9"/>
      <c r="G60" s="9"/>
      <c r="H60" s="9"/>
      <c r="I60" s="9"/>
    </row>
    <row r="61" spans="1:19">
      <c r="B61" s="9"/>
      <c r="C61" s="9"/>
      <c r="D61" s="9"/>
      <c r="E61" s="9"/>
      <c r="F61" s="9"/>
      <c r="G61" s="9"/>
      <c r="H61" s="9"/>
      <c r="I61" s="9"/>
    </row>
    <row r="62" spans="1:19">
      <c r="B62" s="9"/>
      <c r="C62" s="9"/>
      <c r="D62" s="9"/>
      <c r="E62" s="9"/>
      <c r="F62" s="9"/>
      <c r="G62" s="9"/>
      <c r="H62" s="9"/>
      <c r="I62" s="9"/>
    </row>
    <row r="63" spans="1:19">
      <c r="B63" s="9"/>
      <c r="C63" s="9"/>
      <c r="D63" s="9"/>
      <c r="E63" s="9"/>
      <c r="F63" s="9"/>
      <c r="G63" s="9"/>
      <c r="H63" s="9"/>
      <c r="I63" s="9"/>
    </row>
    <row r="64" spans="1:19">
      <c r="B64" s="9"/>
      <c r="C64" s="9"/>
      <c r="D64" s="9"/>
      <c r="E64" s="9"/>
      <c r="F64" s="9"/>
      <c r="G64" s="9"/>
      <c r="H64" s="9"/>
      <c r="I64" s="9"/>
    </row>
    <row r="65" spans="2:9">
      <c r="B65" s="9"/>
      <c r="C65" s="9"/>
      <c r="D65" s="9"/>
      <c r="E65" s="9"/>
      <c r="F65" s="9"/>
      <c r="G65" s="9"/>
      <c r="H65" s="9"/>
      <c r="I65" s="9"/>
    </row>
    <row r="66" spans="2:9">
      <c r="B66" s="9"/>
      <c r="C66" s="9"/>
      <c r="D66" s="9"/>
      <c r="E66" s="9"/>
      <c r="F66" s="9"/>
      <c r="G66" s="9"/>
      <c r="H66" s="9"/>
      <c r="I66" s="9"/>
    </row>
    <row r="67" spans="2:9">
      <c r="B67" s="9"/>
      <c r="C67" s="9"/>
      <c r="D67" s="9"/>
      <c r="E67" s="9"/>
      <c r="F67" s="9"/>
      <c r="G67" s="9"/>
      <c r="H67" s="9"/>
      <c r="I67" s="9"/>
    </row>
    <row r="68" spans="2:9">
      <c r="B68" s="9"/>
      <c r="C68" s="9"/>
      <c r="D68" s="9"/>
      <c r="E68" s="9"/>
      <c r="F68" s="9"/>
      <c r="G68" s="9"/>
      <c r="H68" s="9"/>
      <c r="I68" s="9"/>
    </row>
    <row r="69" spans="2:9">
      <c r="B69" s="9"/>
      <c r="C69" s="9"/>
      <c r="D69" s="9"/>
      <c r="E69" s="9"/>
      <c r="F69" s="9"/>
      <c r="G69" s="9"/>
      <c r="H69" s="9"/>
      <c r="I69" s="9"/>
    </row>
    <row r="70" spans="2:9">
      <c r="B70" s="9"/>
      <c r="C70" s="9"/>
      <c r="D70" s="9"/>
      <c r="E70" s="9"/>
      <c r="F70" s="9"/>
      <c r="G70" s="9"/>
      <c r="H70" s="9"/>
      <c r="I70" s="9"/>
    </row>
    <row r="71" spans="2:9">
      <c r="B71" s="26"/>
      <c r="C71" s="26"/>
      <c r="D71" s="26"/>
      <c r="E71" s="26"/>
      <c r="F71" s="26"/>
      <c r="G71" s="26"/>
      <c r="H71" s="26"/>
      <c r="I71" s="4"/>
    </row>
    <row r="72" spans="2:9">
      <c r="B72" s="26"/>
      <c r="C72" s="26"/>
      <c r="D72" s="26"/>
      <c r="E72" s="26"/>
      <c r="F72" s="26"/>
      <c r="G72" s="26"/>
      <c r="H72" s="26"/>
      <c r="I72" s="4"/>
    </row>
    <row r="73" spans="2:9">
      <c r="B73" s="26"/>
      <c r="C73" s="26"/>
      <c r="D73" s="26"/>
      <c r="E73" s="26"/>
      <c r="F73" s="26"/>
      <c r="G73" s="26"/>
      <c r="H73" s="26"/>
      <c r="I73" s="4"/>
    </row>
    <row r="74" spans="2:9">
      <c r="B74" s="26"/>
      <c r="C74" s="26"/>
      <c r="D74" s="26"/>
      <c r="E74" s="26"/>
      <c r="F74" s="26"/>
      <c r="G74" s="26"/>
      <c r="H74" s="26"/>
      <c r="I74" s="4"/>
    </row>
    <row r="75" spans="2:9">
      <c r="B75" s="26"/>
      <c r="C75" s="26"/>
      <c r="D75" s="26"/>
      <c r="E75" s="26"/>
      <c r="F75" s="26"/>
      <c r="G75" s="26"/>
      <c r="H75" s="26"/>
      <c r="I75" s="4"/>
    </row>
    <row r="76" spans="2:9">
      <c r="B76" s="26"/>
      <c r="C76" s="26"/>
      <c r="D76" s="26"/>
      <c r="E76" s="26"/>
      <c r="F76" s="26"/>
      <c r="G76" s="26"/>
      <c r="H76" s="26"/>
      <c r="I76" s="4"/>
    </row>
    <row r="77" spans="2:9">
      <c r="B77" s="26"/>
      <c r="C77" s="26"/>
      <c r="D77" s="26"/>
      <c r="E77" s="26"/>
      <c r="F77" s="26"/>
      <c r="G77" s="26"/>
      <c r="H77" s="26"/>
      <c r="I77" s="4"/>
    </row>
    <row r="78" spans="2:9">
      <c r="B78" s="26"/>
      <c r="C78" s="26"/>
      <c r="D78" s="26"/>
      <c r="E78" s="26"/>
      <c r="F78" s="26"/>
      <c r="G78" s="26"/>
      <c r="H78" s="26"/>
      <c r="I78" s="4"/>
    </row>
    <row r="79" spans="2:9">
      <c r="B79" s="26"/>
      <c r="C79" s="26"/>
      <c r="D79" s="26"/>
      <c r="E79" s="26"/>
      <c r="F79" s="26"/>
      <c r="G79" s="26"/>
      <c r="H79" s="26"/>
      <c r="I79" s="4"/>
    </row>
    <row r="80" spans="2:9">
      <c r="B80" s="26"/>
      <c r="C80" s="26"/>
      <c r="D80" s="26"/>
      <c r="E80" s="26"/>
      <c r="F80" s="26"/>
      <c r="G80" s="26"/>
      <c r="H80" s="26"/>
      <c r="I80" s="4"/>
    </row>
    <row r="81" spans="2:9">
      <c r="B81" s="26"/>
      <c r="C81" s="26"/>
      <c r="D81" s="26"/>
      <c r="E81" s="26"/>
      <c r="F81" s="26"/>
      <c r="G81" s="26"/>
      <c r="H81" s="26"/>
      <c r="I81" s="4"/>
    </row>
    <row r="82" spans="2:9">
      <c r="B82" s="26"/>
      <c r="C82" s="26"/>
      <c r="D82" s="26"/>
      <c r="E82" s="26"/>
      <c r="F82" s="26"/>
      <c r="G82" s="26"/>
      <c r="H82" s="26"/>
      <c r="I82" s="4"/>
    </row>
    <row r="83" spans="2:9">
      <c r="B83" s="26"/>
      <c r="C83" s="26"/>
      <c r="D83" s="26"/>
      <c r="E83" s="26"/>
      <c r="F83" s="26"/>
      <c r="G83" s="26"/>
      <c r="H83" s="26"/>
      <c r="I83" s="4"/>
    </row>
    <row r="84" spans="2:9">
      <c r="B84" s="26"/>
      <c r="C84" s="26"/>
      <c r="D84" s="26"/>
      <c r="E84" s="26"/>
      <c r="F84" s="26"/>
      <c r="G84" s="26"/>
      <c r="H84" s="26"/>
      <c r="I84" s="4"/>
    </row>
    <row r="85" spans="2:9">
      <c r="B85" s="26"/>
      <c r="C85" s="26"/>
      <c r="D85" s="26"/>
      <c r="E85" s="26"/>
      <c r="F85" s="26"/>
      <c r="G85" s="26"/>
      <c r="H85" s="26"/>
      <c r="I85" s="4"/>
    </row>
    <row r="86" spans="2:9">
      <c r="B86" s="26"/>
      <c r="C86" s="26"/>
      <c r="D86" s="26"/>
      <c r="E86" s="26"/>
      <c r="F86" s="26"/>
      <c r="G86" s="26"/>
      <c r="H86" s="26"/>
      <c r="I86" s="4"/>
    </row>
    <row r="87" spans="2:9">
      <c r="B87" s="26"/>
      <c r="C87" s="26"/>
      <c r="D87" s="26"/>
      <c r="E87" s="26"/>
      <c r="F87" s="26"/>
      <c r="G87" s="26"/>
      <c r="H87" s="26"/>
      <c r="I87" s="4"/>
    </row>
    <row r="88" spans="2:9">
      <c r="B88" s="26"/>
      <c r="C88" s="26"/>
      <c r="D88" s="26"/>
      <c r="E88" s="26"/>
      <c r="F88" s="26"/>
      <c r="G88" s="26"/>
      <c r="H88" s="26"/>
      <c r="I88" s="4"/>
    </row>
    <row r="89" spans="2:9">
      <c r="B89" s="26"/>
      <c r="C89" s="26"/>
      <c r="D89" s="26"/>
      <c r="E89" s="26"/>
      <c r="F89" s="26"/>
      <c r="G89" s="26"/>
      <c r="H89" s="26"/>
      <c r="I89" s="4"/>
    </row>
    <row r="90" spans="2:9">
      <c r="B90" s="26"/>
      <c r="C90" s="26"/>
      <c r="D90" s="26"/>
      <c r="E90" s="26"/>
      <c r="F90" s="26"/>
      <c r="G90" s="26"/>
      <c r="H90" s="26"/>
      <c r="I90" s="4"/>
    </row>
    <row r="91" spans="2:9">
      <c r="B91" s="26"/>
      <c r="C91" s="26"/>
      <c r="D91" s="26"/>
      <c r="E91" s="26"/>
      <c r="F91" s="26"/>
      <c r="G91" s="26"/>
      <c r="H91" s="26"/>
      <c r="I91" s="4"/>
    </row>
    <row r="92" spans="2:9">
      <c r="B92" s="26"/>
      <c r="C92" s="26"/>
      <c r="D92" s="26"/>
      <c r="E92" s="26"/>
      <c r="F92" s="26"/>
      <c r="G92" s="26"/>
      <c r="H92" s="26"/>
      <c r="I92" s="4"/>
    </row>
    <row r="93" spans="2:9">
      <c r="B93" s="26"/>
      <c r="C93" s="26"/>
      <c r="D93" s="26"/>
      <c r="E93" s="26"/>
      <c r="F93" s="26"/>
      <c r="G93" s="26"/>
      <c r="H93" s="26"/>
      <c r="I93" s="4"/>
    </row>
    <row r="94" spans="2:9">
      <c r="B94" s="26"/>
      <c r="C94" s="26"/>
      <c r="D94" s="26"/>
      <c r="E94" s="26"/>
      <c r="F94" s="26"/>
      <c r="G94" s="26"/>
      <c r="H94" s="26"/>
      <c r="I94" s="4"/>
    </row>
    <row r="95" spans="2:9">
      <c r="B95" s="26"/>
      <c r="C95" s="26"/>
      <c r="D95" s="26"/>
      <c r="E95" s="26"/>
      <c r="F95" s="26"/>
      <c r="G95" s="26"/>
      <c r="H95" s="26"/>
      <c r="I95" s="4"/>
    </row>
    <row r="96" spans="2:9">
      <c r="B96" s="26"/>
      <c r="C96" s="26"/>
      <c r="D96" s="26"/>
      <c r="E96" s="26"/>
      <c r="F96" s="26"/>
      <c r="G96" s="26"/>
      <c r="H96" s="26"/>
      <c r="I96" s="4"/>
    </row>
    <row r="97" spans="2:9">
      <c r="B97" s="26"/>
      <c r="C97" s="26"/>
      <c r="D97" s="26"/>
      <c r="E97" s="26"/>
      <c r="F97" s="26"/>
      <c r="G97" s="26"/>
      <c r="H97" s="26"/>
      <c r="I97" s="4"/>
    </row>
    <row r="98" spans="2:9">
      <c r="B98" s="26"/>
      <c r="C98" s="26"/>
      <c r="D98" s="26"/>
      <c r="E98" s="26"/>
      <c r="F98" s="26"/>
      <c r="G98" s="26"/>
      <c r="H98" s="26"/>
      <c r="I98" s="4"/>
    </row>
    <row r="99" spans="2:9">
      <c r="B99" s="26"/>
      <c r="C99" s="26"/>
      <c r="D99" s="26"/>
      <c r="E99" s="26"/>
      <c r="F99" s="26"/>
      <c r="G99" s="26"/>
      <c r="H99" s="26"/>
      <c r="I99" s="4"/>
    </row>
    <row r="100" spans="2:9">
      <c r="B100" s="26"/>
      <c r="C100" s="26"/>
      <c r="D100" s="26"/>
      <c r="E100" s="26"/>
      <c r="F100" s="26"/>
      <c r="G100" s="26"/>
      <c r="H100" s="26"/>
      <c r="I100" s="4"/>
    </row>
    <row r="101" spans="2:9">
      <c r="B101" s="26"/>
      <c r="C101" s="26"/>
      <c r="D101" s="26"/>
      <c r="E101" s="26"/>
      <c r="F101" s="26"/>
      <c r="G101" s="26"/>
      <c r="H101" s="26"/>
      <c r="I101" s="4"/>
    </row>
    <row r="102" spans="2:9">
      <c r="B102" s="26"/>
      <c r="C102" s="26"/>
      <c r="D102" s="26"/>
      <c r="E102" s="26"/>
      <c r="F102" s="26"/>
      <c r="G102" s="26"/>
      <c r="H102" s="26"/>
      <c r="I102" s="4"/>
    </row>
    <row r="103" spans="2:9">
      <c r="B103" s="26"/>
      <c r="C103" s="26"/>
      <c r="D103" s="26"/>
      <c r="E103" s="26"/>
      <c r="F103" s="26"/>
      <c r="G103" s="26"/>
      <c r="H103" s="26"/>
      <c r="I103" s="4"/>
    </row>
    <row r="104" spans="2:9">
      <c r="B104" s="26"/>
      <c r="C104" s="26"/>
      <c r="D104" s="26"/>
      <c r="E104" s="26"/>
      <c r="F104" s="26"/>
      <c r="G104" s="26"/>
      <c r="H104" s="26"/>
      <c r="I104" s="4"/>
    </row>
    <row r="105" spans="2:9">
      <c r="B105" s="26"/>
      <c r="C105" s="26"/>
      <c r="D105" s="26"/>
      <c r="E105" s="26"/>
      <c r="F105" s="26"/>
      <c r="G105" s="26"/>
      <c r="H105" s="26"/>
      <c r="I105" s="4"/>
    </row>
    <row r="106" spans="2:9">
      <c r="B106" s="26"/>
      <c r="C106" s="26"/>
      <c r="D106" s="26"/>
      <c r="E106" s="26"/>
      <c r="F106" s="26"/>
      <c r="G106" s="26"/>
      <c r="H106" s="26"/>
      <c r="I106" s="4"/>
    </row>
    <row r="107" spans="2:9">
      <c r="B107" s="26"/>
      <c r="C107" s="26"/>
      <c r="D107" s="26"/>
      <c r="E107" s="26"/>
      <c r="F107" s="26"/>
      <c r="G107" s="26"/>
      <c r="H107" s="26"/>
      <c r="I107" s="4"/>
    </row>
    <row r="108" spans="2:9">
      <c r="B108" s="26"/>
      <c r="C108" s="26"/>
      <c r="D108" s="26"/>
      <c r="E108" s="26"/>
      <c r="F108" s="26"/>
      <c r="G108" s="26"/>
      <c r="H108" s="26"/>
      <c r="I108" s="4"/>
    </row>
    <row r="109" spans="2:9">
      <c r="B109" s="26"/>
      <c r="C109" s="26"/>
      <c r="D109" s="26"/>
      <c r="E109" s="26"/>
      <c r="F109" s="26"/>
      <c r="G109" s="26"/>
      <c r="H109" s="26"/>
      <c r="I109" s="4"/>
    </row>
    <row r="110" spans="2:9">
      <c r="B110" s="26"/>
      <c r="C110" s="26"/>
      <c r="D110" s="26"/>
      <c r="E110" s="26"/>
      <c r="F110" s="26"/>
      <c r="G110" s="26"/>
      <c r="H110" s="26"/>
      <c r="I110" s="4"/>
    </row>
    <row r="111" spans="2:9">
      <c r="B111" s="26"/>
      <c r="C111" s="26"/>
      <c r="D111" s="26"/>
      <c r="E111" s="26"/>
      <c r="F111" s="26"/>
      <c r="G111" s="26"/>
      <c r="H111" s="26"/>
      <c r="I111" s="4"/>
    </row>
    <row r="112" spans="2:9">
      <c r="B112" s="26"/>
      <c r="C112" s="26"/>
      <c r="D112" s="26"/>
      <c r="E112" s="26"/>
      <c r="F112" s="26"/>
      <c r="G112" s="26"/>
      <c r="H112" s="26"/>
      <c r="I112" s="4"/>
    </row>
    <row r="113" spans="2:9">
      <c r="B113" s="26"/>
      <c r="C113" s="26"/>
      <c r="D113" s="26"/>
      <c r="E113" s="26"/>
      <c r="F113" s="26"/>
      <c r="G113" s="26"/>
      <c r="H113" s="26"/>
      <c r="I113" s="4"/>
    </row>
    <row r="114" spans="2:9">
      <c r="B114" s="26"/>
      <c r="C114" s="26"/>
      <c r="D114" s="26"/>
      <c r="E114" s="26"/>
      <c r="F114" s="26"/>
      <c r="G114" s="26"/>
      <c r="H114" s="26"/>
      <c r="I114" s="4"/>
    </row>
    <row r="115" spans="2:9">
      <c r="B115" s="26"/>
      <c r="C115" s="26"/>
      <c r="D115" s="26"/>
      <c r="E115" s="26"/>
      <c r="F115" s="26"/>
      <c r="G115" s="26"/>
      <c r="H115" s="26"/>
      <c r="I115" s="4"/>
    </row>
    <row r="116" spans="2:9">
      <c r="B116" s="26"/>
      <c r="C116" s="26"/>
      <c r="D116" s="26"/>
      <c r="E116" s="26"/>
      <c r="F116" s="26"/>
      <c r="G116" s="26"/>
      <c r="H116" s="26"/>
      <c r="I116" s="4"/>
    </row>
    <row r="117" spans="2:9">
      <c r="B117" s="26"/>
      <c r="C117" s="26"/>
      <c r="D117" s="26"/>
      <c r="E117" s="26"/>
      <c r="F117" s="26"/>
      <c r="G117" s="26"/>
      <c r="H117" s="26"/>
      <c r="I117" s="4"/>
    </row>
    <row r="118" spans="2:9">
      <c r="B118" s="26"/>
      <c r="C118" s="26"/>
      <c r="D118" s="26"/>
      <c r="E118" s="26"/>
      <c r="F118" s="26"/>
      <c r="G118" s="26"/>
      <c r="H118" s="26"/>
      <c r="I118" s="4"/>
    </row>
    <row r="119" spans="2:9">
      <c r="B119" s="26"/>
      <c r="C119" s="26"/>
      <c r="D119" s="26"/>
      <c r="E119" s="26"/>
      <c r="F119" s="26"/>
      <c r="G119" s="26"/>
      <c r="H119" s="26"/>
      <c r="I119" s="4"/>
    </row>
    <row r="120" spans="2:9">
      <c r="B120" s="26"/>
      <c r="C120" s="26"/>
      <c r="D120" s="26"/>
      <c r="E120" s="26"/>
      <c r="F120" s="26"/>
      <c r="G120" s="26"/>
      <c r="H120" s="26"/>
      <c r="I120" s="4"/>
    </row>
    <row r="121" spans="2:9">
      <c r="B121" s="26"/>
      <c r="C121" s="26"/>
      <c r="D121" s="26"/>
      <c r="E121" s="26"/>
      <c r="F121" s="26"/>
      <c r="G121" s="26"/>
      <c r="H121" s="26"/>
      <c r="I121" s="4"/>
    </row>
    <row r="122" spans="2:9">
      <c r="B122" s="26"/>
      <c r="C122" s="26"/>
      <c r="D122" s="26"/>
      <c r="E122" s="26"/>
      <c r="F122" s="26"/>
      <c r="G122" s="26"/>
      <c r="H122" s="26"/>
      <c r="I122" s="4"/>
    </row>
    <row r="123" spans="2:9">
      <c r="B123" s="26"/>
      <c r="C123" s="26"/>
      <c r="D123" s="26"/>
      <c r="E123" s="26"/>
      <c r="F123" s="26"/>
      <c r="G123" s="26"/>
      <c r="H123" s="26"/>
      <c r="I123" s="4"/>
    </row>
    <row r="124" spans="2:9">
      <c r="B124" s="26"/>
      <c r="C124" s="26"/>
      <c r="D124" s="26"/>
      <c r="E124" s="26"/>
      <c r="F124" s="26"/>
      <c r="G124" s="26"/>
      <c r="H124" s="26"/>
      <c r="I124" s="4"/>
    </row>
    <row r="125" spans="2:9">
      <c r="B125" s="26"/>
      <c r="C125" s="26"/>
      <c r="D125" s="26"/>
      <c r="E125" s="26"/>
      <c r="F125" s="26"/>
      <c r="G125" s="26"/>
      <c r="H125" s="26"/>
      <c r="I125" s="4"/>
    </row>
    <row r="126" spans="2:9">
      <c r="B126" s="26"/>
      <c r="C126" s="26"/>
      <c r="D126" s="26"/>
      <c r="E126" s="26"/>
      <c r="F126" s="26"/>
      <c r="G126" s="26"/>
      <c r="H126" s="26"/>
      <c r="I126" s="4"/>
    </row>
    <row r="127" spans="2:9">
      <c r="B127" s="26"/>
      <c r="C127" s="26"/>
      <c r="D127" s="26"/>
      <c r="E127" s="26"/>
      <c r="F127" s="26"/>
      <c r="G127" s="26"/>
      <c r="H127" s="26"/>
      <c r="I127" s="4"/>
    </row>
    <row r="128" spans="2:9">
      <c r="B128" s="26"/>
      <c r="C128" s="26"/>
      <c r="D128" s="26"/>
      <c r="E128" s="26" t="s">
        <v>6</v>
      </c>
      <c r="F128" s="26"/>
      <c r="G128" s="26"/>
      <c r="H128" s="26"/>
      <c r="I128" s="4"/>
    </row>
    <row r="129" spans="2:9">
      <c r="B129" s="26"/>
      <c r="C129" s="26"/>
      <c r="D129" s="26"/>
      <c r="E129" s="26"/>
      <c r="F129" s="26"/>
      <c r="G129" s="26"/>
      <c r="H129" s="26"/>
      <c r="I129" s="4"/>
    </row>
    <row r="130" spans="2:9">
      <c r="B130" s="26"/>
      <c r="C130" s="26"/>
      <c r="D130" s="26"/>
      <c r="E130" s="26"/>
      <c r="F130" s="26"/>
      <c r="G130" s="26"/>
      <c r="H130" s="26"/>
      <c r="I130" s="4"/>
    </row>
    <row r="131" spans="2:9">
      <c r="B131" s="26"/>
      <c r="C131" s="26"/>
      <c r="D131" s="26"/>
      <c r="E131" s="26"/>
      <c r="F131" s="26"/>
      <c r="G131" s="26"/>
      <c r="H131" s="26"/>
      <c r="I131" s="4"/>
    </row>
    <row r="132" spans="2:9">
      <c r="B132" s="26"/>
      <c r="C132" s="26"/>
      <c r="D132" s="26"/>
      <c r="E132" s="26"/>
      <c r="F132" s="26"/>
      <c r="G132" s="26"/>
      <c r="H132" s="26"/>
      <c r="I132" s="4"/>
    </row>
    <row r="133" spans="2:9">
      <c r="B133" s="26"/>
      <c r="C133" s="26"/>
      <c r="D133" s="26"/>
      <c r="E133" s="26"/>
      <c r="F133" s="26"/>
      <c r="G133" s="26"/>
      <c r="H133" s="26"/>
      <c r="I133" s="4"/>
    </row>
    <row r="134" spans="2:9">
      <c r="B134" s="26"/>
      <c r="C134" s="26"/>
      <c r="D134" s="26"/>
      <c r="E134" s="26"/>
      <c r="F134" s="26"/>
      <c r="G134" s="26"/>
      <c r="H134" s="26"/>
      <c r="I134" s="4"/>
    </row>
    <row r="135" spans="2:9">
      <c r="B135" s="26"/>
      <c r="C135" s="26"/>
      <c r="D135" s="26"/>
      <c r="E135" s="26"/>
      <c r="F135" s="26"/>
      <c r="G135" s="26"/>
      <c r="H135" s="26"/>
      <c r="I135" s="4"/>
    </row>
    <row r="136" spans="2:9">
      <c r="B136" s="26"/>
      <c r="C136" s="26"/>
      <c r="D136" s="26"/>
      <c r="E136" s="26"/>
      <c r="F136" s="26"/>
      <c r="G136" s="26"/>
      <c r="H136" s="26"/>
      <c r="I136" s="4"/>
    </row>
    <row r="137" spans="2:9">
      <c r="B137" s="26"/>
      <c r="C137" s="26"/>
      <c r="D137" s="26"/>
      <c r="E137" s="26"/>
      <c r="F137" s="26"/>
      <c r="G137" s="26"/>
      <c r="H137" s="26"/>
      <c r="I137" s="4"/>
    </row>
    <row r="138" spans="2:9">
      <c r="B138" s="26"/>
      <c r="C138" s="26"/>
      <c r="D138" s="26"/>
      <c r="E138" s="26"/>
      <c r="F138" s="26"/>
      <c r="G138" s="26"/>
      <c r="H138" s="26"/>
      <c r="I138" s="4"/>
    </row>
    <row r="139" spans="2:9">
      <c r="B139" s="26"/>
      <c r="C139" s="26"/>
      <c r="D139" s="26"/>
      <c r="E139" s="26"/>
      <c r="F139" s="26"/>
      <c r="G139" s="26"/>
      <c r="H139" s="26"/>
      <c r="I139" s="4"/>
    </row>
    <row r="140" spans="2:9">
      <c r="B140" s="26"/>
      <c r="C140" s="26"/>
      <c r="D140" s="26"/>
      <c r="E140" s="26"/>
      <c r="F140" s="26"/>
      <c r="G140" s="26"/>
      <c r="H140" s="26"/>
      <c r="I140" s="4"/>
    </row>
    <row r="141" spans="2:9">
      <c r="B141" s="26"/>
      <c r="C141" s="26"/>
      <c r="D141" s="26"/>
      <c r="E141" s="26"/>
      <c r="F141" s="26"/>
      <c r="G141" s="26"/>
      <c r="H141" s="26"/>
      <c r="I141" s="4"/>
    </row>
    <row r="142" spans="2:9">
      <c r="B142" s="26"/>
      <c r="C142" s="26"/>
      <c r="D142" s="26"/>
      <c r="E142" s="26"/>
      <c r="F142" s="26"/>
      <c r="G142" s="26"/>
      <c r="H142" s="26"/>
      <c r="I142" s="4"/>
    </row>
    <row r="143" spans="2:9">
      <c r="B143" s="26"/>
      <c r="C143" s="26"/>
      <c r="D143" s="26"/>
      <c r="E143" s="26"/>
      <c r="F143" s="26"/>
      <c r="G143" s="26"/>
      <c r="H143" s="26"/>
      <c r="I143" s="4"/>
    </row>
    <row r="144" spans="2:9">
      <c r="B144" s="26"/>
      <c r="C144" s="26"/>
      <c r="D144" s="26"/>
      <c r="E144" s="26"/>
      <c r="F144" s="26"/>
      <c r="G144" s="26"/>
      <c r="H144" s="26"/>
      <c r="I144" s="4"/>
    </row>
    <row r="145" spans="2:9">
      <c r="B145" s="26"/>
      <c r="C145" s="26"/>
      <c r="D145" s="26"/>
      <c r="E145" s="26"/>
      <c r="F145" s="26"/>
      <c r="G145" s="26"/>
      <c r="H145" s="26"/>
      <c r="I145" s="4"/>
    </row>
    <row r="146" spans="2:9">
      <c r="B146" s="26"/>
      <c r="C146" s="26"/>
      <c r="D146" s="26"/>
      <c r="E146" s="26"/>
      <c r="F146" s="26"/>
      <c r="G146" s="26"/>
      <c r="H146" s="26"/>
      <c r="I146" s="4"/>
    </row>
    <row r="147" spans="2:9">
      <c r="B147" s="26"/>
      <c r="C147" s="26"/>
      <c r="D147" s="26"/>
      <c r="E147" s="26"/>
      <c r="F147" s="26"/>
      <c r="G147" s="26"/>
      <c r="H147" s="26"/>
      <c r="I147" s="4"/>
    </row>
    <row r="148" spans="2:9">
      <c r="B148" s="26"/>
      <c r="C148" s="26"/>
      <c r="D148" s="26"/>
      <c r="E148" s="26"/>
      <c r="F148" s="26"/>
      <c r="G148" s="26"/>
      <c r="H148" s="26"/>
      <c r="I148" s="4"/>
    </row>
    <row r="149" spans="2:9">
      <c r="B149" s="26"/>
      <c r="C149" s="26"/>
      <c r="D149" s="26"/>
      <c r="E149" s="26"/>
      <c r="F149" s="26"/>
      <c r="G149" s="26"/>
      <c r="H149" s="26"/>
      <c r="I149" s="4"/>
    </row>
    <row r="150" spans="2:9">
      <c r="B150" s="26"/>
      <c r="C150" s="26"/>
      <c r="D150" s="26"/>
      <c r="E150" s="26"/>
      <c r="F150" s="26"/>
      <c r="G150" s="26"/>
      <c r="H150" s="26"/>
      <c r="I150" s="4"/>
    </row>
    <row r="151" spans="2:9">
      <c r="B151" s="26"/>
      <c r="C151" s="26"/>
      <c r="D151" s="26"/>
      <c r="E151" s="26"/>
      <c r="F151" s="26"/>
      <c r="G151" s="26"/>
      <c r="H151" s="26"/>
      <c r="I151" s="4"/>
    </row>
    <row r="152" spans="2:9">
      <c r="B152" s="26"/>
      <c r="C152" s="26"/>
      <c r="D152" s="26"/>
      <c r="E152" s="26"/>
      <c r="F152" s="26"/>
      <c r="G152" s="26"/>
      <c r="H152" s="26"/>
      <c r="I152" s="4"/>
    </row>
    <row r="153" spans="2:9">
      <c r="B153" s="26"/>
      <c r="C153" s="26"/>
      <c r="D153" s="26"/>
      <c r="E153" s="26"/>
      <c r="F153" s="26"/>
      <c r="G153" s="26"/>
      <c r="H153" s="26"/>
      <c r="I153" s="4"/>
    </row>
    <row r="154" spans="2:9">
      <c r="B154" s="26"/>
      <c r="C154" s="26"/>
      <c r="D154" s="26"/>
      <c r="E154" s="26"/>
      <c r="F154" s="26"/>
      <c r="G154" s="26"/>
      <c r="H154" s="26"/>
      <c r="I154" s="4"/>
    </row>
    <row r="155" spans="2:9">
      <c r="B155" s="26"/>
      <c r="C155" s="26"/>
      <c r="D155" s="26"/>
      <c r="E155" s="26"/>
      <c r="F155" s="26"/>
      <c r="G155" s="26"/>
      <c r="H155" s="26"/>
      <c r="I155" s="4"/>
    </row>
    <row r="156" spans="2:9">
      <c r="B156" s="26"/>
      <c r="C156" s="26"/>
      <c r="D156" s="26"/>
      <c r="E156" s="26"/>
      <c r="F156" s="26"/>
      <c r="G156" s="26"/>
      <c r="H156" s="26"/>
      <c r="I156" s="4"/>
    </row>
    <row r="157" spans="2:9">
      <c r="B157" s="26"/>
      <c r="C157" s="26"/>
      <c r="D157" s="26"/>
      <c r="E157" s="26"/>
      <c r="F157" s="26"/>
      <c r="G157" s="26"/>
      <c r="H157" s="26"/>
      <c r="I157" s="4"/>
    </row>
    <row r="158" spans="2:9">
      <c r="B158" s="26"/>
      <c r="C158" s="26"/>
      <c r="D158" s="26"/>
      <c r="E158" s="26"/>
      <c r="F158" s="26"/>
      <c r="G158" s="26"/>
      <c r="H158" s="26"/>
      <c r="I158" s="4"/>
    </row>
    <row r="159" spans="2:9">
      <c r="B159" s="26"/>
      <c r="C159" s="26"/>
      <c r="D159" s="26"/>
      <c r="E159" s="26"/>
      <c r="F159" s="26"/>
      <c r="G159" s="26"/>
      <c r="H159" s="26"/>
      <c r="I159" s="4"/>
    </row>
    <row r="160" spans="2:9">
      <c r="B160" s="26"/>
      <c r="C160" s="26"/>
      <c r="D160" s="26"/>
      <c r="E160" s="26"/>
      <c r="F160" s="26"/>
      <c r="G160" s="26"/>
      <c r="H160" s="26"/>
      <c r="I160" s="4"/>
    </row>
    <row r="161" spans="2:9">
      <c r="B161" s="26"/>
      <c r="C161" s="26"/>
      <c r="D161" s="26"/>
      <c r="E161" s="26"/>
      <c r="F161" s="26"/>
      <c r="G161" s="26"/>
      <c r="H161" s="26"/>
      <c r="I161" s="4"/>
    </row>
    <row r="162" spans="2:9">
      <c r="B162" s="26"/>
      <c r="C162" s="26"/>
      <c r="D162" s="26"/>
      <c r="E162" s="26"/>
      <c r="F162" s="26"/>
      <c r="G162" s="26"/>
      <c r="H162" s="26"/>
      <c r="I162" s="4"/>
    </row>
    <row r="163" spans="2:9">
      <c r="B163" s="26"/>
      <c r="C163" s="26"/>
      <c r="D163" s="26"/>
      <c r="E163" s="26"/>
      <c r="F163" s="26"/>
      <c r="G163" s="26"/>
      <c r="H163" s="26"/>
      <c r="I163" s="4"/>
    </row>
    <row r="164" spans="2:9">
      <c r="B164" s="26"/>
      <c r="C164" s="26"/>
      <c r="D164" s="26"/>
      <c r="E164" s="26"/>
      <c r="F164" s="26"/>
      <c r="G164" s="26"/>
      <c r="H164" s="26"/>
      <c r="I164" s="4"/>
    </row>
    <row r="165" spans="2:9">
      <c r="B165" s="26"/>
      <c r="C165" s="26"/>
      <c r="D165" s="26"/>
      <c r="E165" s="26"/>
      <c r="F165" s="26"/>
      <c r="G165" s="26"/>
      <c r="H165" s="26"/>
      <c r="I165" s="4"/>
    </row>
    <row r="166" spans="2:9">
      <c r="B166" s="26"/>
      <c r="C166" s="26"/>
      <c r="D166" s="26"/>
      <c r="E166" s="26"/>
      <c r="F166" s="26"/>
      <c r="G166" s="26"/>
      <c r="H166" s="26"/>
      <c r="I166" s="4"/>
    </row>
    <row r="167" spans="2:9">
      <c r="B167" s="26"/>
      <c r="C167" s="26"/>
      <c r="D167" s="26"/>
      <c r="E167" s="26"/>
      <c r="F167" s="26"/>
      <c r="G167" s="26"/>
      <c r="H167" s="26"/>
      <c r="I167" s="4"/>
    </row>
    <row r="168" spans="2:9">
      <c r="B168" s="26"/>
      <c r="C168" s="26"/>
      <c r="D168" s="26"/>
      <c r="E168" s="26"/>
      <c r="F168" s="26"/>
      <c r="G168" s="26"/>
      <c r="H168" s="26"/>
      <c r="I168" s="4"/>
    </row>
    <row r="169" spans="2:9">
      <c r="B169" s="26"/>
      <c r="C169" s="26"/>
      <c r="D169" s="26"/>
      <c r="E169" s="26"/>
      <c r="F169" s="26"/>
      <c r="G169" s="26"/>
      <c r="H169" s="26"/>
      <c r="I169" s="4"/>
    </row>
    <row r="170" spans="2:9">
      <c r="B170" s="26"/>
      <c r="C170" s="26"/>
      <c r="D170" s="26"/>
      <c r="E170" s="26"/>
      <c r="F170" s="26"/>
      <c r="G170" s="26"/>
      <c r="H170" s="26"/>
      <c r="I170" s="4"/>
    </row>
    <row r="171" spans="2:9">
      <c r="B171" s="26"/>
      <c r="C171" s="26"/>
      <c r="D171" s="26"/>
      <c r="E171" s="26"/>
      <c r="F171" s="26"/>
      <c r="G171" s="26"/>
      <c r="H171" s="26"/>
      <c r="I171" s="4"/>
    </row>
    <row r="172" spans="2:9">
      <c r="B172" s="26"/>
      <c r="C172" s="26"/>
      <c r="D172" s="26"/>
      <c r="E172" s="26"/>
      <c r="F172" s="26"/>
      <c r="G172" s="26"/>
      <c r="H172" s="26"/>
      <c r="I172" s="4"/>
    </row>
    <row r="173" spans="2:9">
      <c r="B173" s="26"/>
      <c r="C173" s="26"/>
      <c r="D173" s="26"/>
      <c r="E173" s="26"/>
      <c r="F173" s="26"/>
      <c r="G173" s="26"/>
      <c r="H173" s="26"/>
      <c r="I173" s="4"/>
    </row>
    <row r="174" spans="2:9">
      <c r="B174" s="26"/>
      <c r="C174" s="26"/>
      <c r="D174" s="26"/>
      <c r="E174" s="26"/>
      <c r="F174" s="26"/>
      <c r="G174" s="26"/>
      <c r="H174" s="26"/>
      <c r="I174" s="4"/>
    </row>
    <row r="175" spans="2:9">
      <c r="B175" s="26"/>
      <c r="C175" s="26"/>
      <c r="D175" s="26"/>
      <c r="E175" s="26"/>
      <c r="F175" s="26"/>
      <c r="G175" s="26"/>
      <c r="H175" s="26"/>
      <c r="I175" s="4"/>
    </row>
    <row r="176" spans="2:9">
      <c r="B176" s="26"/>
      <c r="C176" s="26"/>
      <c r="D176" s="26"/>
      <c r="E176" s="26"/>
      <c r="F176" s="26"/>
      <c r="G176" s="26"/>
      <c r="H176" s="26"/>
      <c r="I176" s="4"/>
    </row>
    <row r="177" spans="2:9">
      <c r="B177" s="26"/>
      <c r="C177" s="26"/>
      <c r="D177" s="26"/>
      <c r="E177" s="26"/>
      <c r="F177" s="26"/>
      <c r="G177" s="26"/>
      <c r="H177" s="26"/>
      <c r="I177" s="4"/>
    </row>
    <row r="178" spans="2:9">
      <c r="B178" s="26"/>
      <c r="C178" s="26"/>
      <c r="D178" s="26"/>
      <c r="E178" s="26"/>
      <c r="F178" s="26"/>
      <c r="G178" s="26"/>
      <c r="H178" s="26"/>
      <c r="I178" s="4"/>
    </row>
    <row r="179" spans="2:9">
      <c r="B179" s="26"/>
      <c r="C179" s="26"/>
      <c r="D179" s="26"/>
      <c r="E179" s="26"/>
      <c r="F179" s="26"/>
      <c r="G179" s="26"/>
      <c r="H179" s="26"/>
      <c r="I179" s="4"/>
    </row>
    <row r="180" spans="2:9">
      <c r="B180" s="26"/>
      <c r="C180" s="26"/>
      <c r="D180" s="26"/>
      <c r="E180" s="26"/>
      <c r="F180" s="26"/>
      <c r="G180" s="26"/>
      <c r="H180" s="26"/>
      <c r="I180" s="4"/>
    </row>
    <row r="181" spans="2:9">
      <c r="B181" s="26"/>
      <c r="C181" s="26"/>
      <c r="D181" s="26"/>
      <c r="E181" s="26"/>
      <c r="F181" s="26"/>
      <c r="G181" s="26"/>
      <c r="H181" s="26"/>
      <c r="I181" s="4"/>
    </row>
    <row r="182" spans="2:9">
      <c r="B182" s="26"/>
      <c r="C182" s="26"/>
      <c r="D182" s="26"/>
      <c r="E182" s="26"/>
      <c r="F182" s="26"/>
      <c r="G182" s="26"/>
      <c r="H182" s="26"/>
      <c r="I182" s="4"/>
    </row>
    <row r="183" spans="2:9">
      <c r="B183" s="26"/>
      <c r="C183" s="26"/>
      <c r="D183" s="26"/>
      <c r="E183" s="26"/>
      <c r="F183" s="26"/>
      <c r="G183" s="26"/>
      <c r="H183" s="26"/>
      <c r="I183" s="4"/>
    </row>
    <row r="184" spans="2:9">
      <c r="B184" s="26"/>
      <c r="C184" s="26"/>
      <c r="D184" s="26"/>
      <c r="E184" s="26"/>
      <c r="F184" s="26"/>
      <c r="G184" s="26"/>
      <c r="H184" s="26"/>
      <c r="I184" s="4"/>
    </row>
    <row r="185" spans="2:9">
      <c r="B185" s="26"/>
      <c r="C185" s="26"/>
      <c r="D185" s="26"/>
      <c r="E185" s="26"/>
      <c r="F185" s="26"/>
      <c r="G185" s="26"/>
      <c r="H185" s="26"/>
      <c r="I185" s="4"/>
    </row>
    <row r="186" spans="2:9">
      <c r="B186" s="26"/>
      <c r="C186" s="26"/>
      <c r="D186" s="26"/>
      <c r="E186" s="26"/>
      <c r="F186" s="26"/>
      <c r="G186" s="26"/>
      <c r="H186" s="26"/>
      <c r="I186" s="4"/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3" type="noConversion"/>
  <pageMargins left="0.39370078740157483" right="0.19685039370078741" top="0.74803149606299213" bottom="0.98425196850393704" header="0.51181102362204722" footer="0.51181102362204722"/>
  <pageSetup scale="75" firstPageNumber="0" orientation="portrait" horizontalDpi="4294967294" verticalDpi="4294967294" r:id="rId1"/>
  <headerFooter alignWithMargins="0">
    <oddFooter xml:space="preserve">&amp;R&amp;"Arial,Negrita" </oddFooter>
  </headerFooter>
  <colBreaks count="1" manualBreakCount="1">
    <brk id="11" max="1048575" man="1"/>
  </colBreaks>
  <ignoredErrors>
    <ignoredError sqref="F4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6" tint="0.79998168889431442"/>
    <pageSetUpPr fitToPage="1"/>
  </sheetPr>
  <dimension ref="A1:X66"/>
  <sheetViews>
    <sheetView showGridLines="0" showZeros="0" zoomScaleNormal="100" workbookViewId="0">
      <selection activeCell="R6" sqref="R6"/>
    </sheetView>
  </sheetViews>
  <sheetFormatPr baseColWidth="10" defaultColWidth="11.42578125" defaultRowHeight="12.75"/>
  <cols>
    <col min="1" max="1" width="36.140625" customWidth="1"/>
    <col min="2" max="2" width="17.42578125" customWidth="1"/>
    <col min="3" max="3" width="13.42578125" customWidth="1"/>
    <col min="4" max="4" width="12.5703125" customWidth="1"/>
    <col min="5" max="5" width="12.7109375" customWidth="1"/>
    <col min="6" max="6" width="12.28515625" customWidth="1"/>
    <col min="7" max="7" width="14.140625" customWidth="1"/>
    <col min="8" max="8" width="13.28515625" customWidth="1"/>
    <col min="9" max="9" width="10.140625" customWidth="1"/>
    <col min="10" max="10" width="19.42578125" customWidth="1"/>
    <col min="11" max="11" width="18" customWidth="1"/>
    <col min="12" max="12" width="24.28515625" style="85" customWidth="1"/>
    <col min="14" max="16" width="0" hidden="1" customWidth="1"/>
    <col min="17" max="17" width="22.42578125" bestFit="1" customWidth="1"/>
    <col min="19" max="19" width="1.42578125" customWidth="1"/>
    <col min="20" max="20" width="3.140625" customWidth="1"/>
    <col min="21" max="21" width="0.42578125" customWidth="1"/>
    <col min="22" max="22" width="1.5703125" customWidth="1"/>
    <col min="23" max="23" width="0.42578125" customWidth="1"/>
  </cols>
  <sheetData>
    <row r="1" spans="1:24" ht="18" customHeight="1">
      <c r="A1" s="537" t="s">
        <v>176</v>
      </c>
      <c r="B1" s="537"/>
      <c r="C1" s="537"/>
      <c r="D1" s="537"/>
      <c r="E1" s="537"/>
      <c r="F1" s="537"/>
      <c r="G1" s="537"/>
      <c r="H1" s="537"/>
      <c r="I1" s="537"/>
    </row>
    <row r="2" spans="1:24" ht="18" customHeight="1">
      <c r="A2" s="537" t="s">
        <v>177</v>
      </c>
      <c r="B2" s="537"/>
      <c r="C2" s="537"/>
      <c r="D2" s="537"/>
      <c r="E2" s="537"/>
      <c r="F2" s="537"/>
      <c r="G2" s="537"/>
      <c r="H2" s="537"/>
      <c r="I2" s="537"/>
    </row>
    <row r="3" spans="1:24" ht="18" customHeight="1">
      <c r="A3" s="548" t="s">
        <v>239</v>
      </c>
      <c r="B3" s="549"/>
      <c r="C3" s="549"/>
      <c r="D3" s="549"/>
      <c r="E3" s="549"/>
      <c r="F3" s="549"/>
      <c r="G3" s="549"/>
      <c r="H3" s="549"/>
      <c r="I3" s="550"/>
    </row>
    <row r="4" spans="1:24" ht="18" customHeight="1">
      <c r="A4" s="548" t="s">
        <v>349</v>
      </c>
      <c r="B4" s="549"/>
      <c r="C4" s="549"/>
      <c r="D4" s="549"/>
      <c r="E4" s="549"/>
      <c r="F4" s="549"/>
      <c r="G4" s="549"/>
      <c r="H4" s="549"/>
      <c r="I4" s="550"/>
      <c r="J4" s="6"/>
      <c r="K4" s="6"/>
      <c r="L4" s="451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 thickBot="1">
      <c r="A5" s="138"/>
      <c r="B5" s="139"/>
      <c r="C5" s="139"/>
      <c r="D5" s="139"/>
      <c r="E5" s="139"/>
      <c r="F5" s="139"/>
      <c r="G5" s="139"/>
      <c r="H5" s="139"/>
      <c r="I5" s="9"/>
      <c r="J5" s="6"/>
      <c r="K5" s="6"/>
      <c r="L5" s="451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21" customHeight="1">
      <c r="A6" s="551" t="s">
        <v>6</v>
      </c>
      <c r="B6" s="553" t="s">
        <v>27</v>
      </c>
      <c r="C6" s="557" t="s">
        <v>22</v>
      </c>
      <c r="D6" s="558"/>
      <c r="E6" s="559"/>
      <c r="F6" s="555" t="s">
        <v>342</v>
      </c>
      <c r="G6" s="555"/>
      <c r="H6" s="555" t="s">
        <v>1</v>
      </c>
      <c r="I6" s="556"/>
      <c r="J6" s="6"/>
      <c r="K6" s="6"/>
      <c r="L6" s="451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4.75" customHeight="1" thickBot="1">
      <c r="A7" s="552"/>
      <c r="B7" s="554"/>
      <c r="C7" s="348" t="s">
        <v>60</v>
      </c>
      <c r="D7" s="140" t="s">
        <v>10</v>
      </c>
      <c r="E7" s="140" t="s">
        <v>2</v>
      </c>
      <c r="F7" s="140" t="s">
        <v>24</v>
      </c>
      <c r="G7" s="140" t="s">
        <v>28</v>
      </c>
      <c r="H7" s="140" t="s">
        <v>170</v>
      </c>
      <c r="I7" s="141" t="s">
        <v>5</v>
      </c>
      <c r="J7" s="6"/>
      <c r="K7" s="44"/>
      <c r="L7" s="451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0.100000000000001" customHeight="1">
      <c r="A8" s="142"/>
      <c r="B8" s="143"/>
      <c r="C8" s="143"/>
      <c r="D8" s="144"/>
      <c r="E8" s="145"/>
      <c r="F8" s="145"/>
      <c r="G8" s="145"/>
      <c r="H8" s="145"/>
      <c r="I8" s="146"/>
      <c r="J8" s="6"/>
      <c r="K8" s="6"/>
      <c r="L8" s="451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0.100000000000001" customHeight="1">
      <c r="A9" s="147" t="s">
        <v>12</v>
      </c>
      <c r="B9" s="148"/>
      <c r="C9" s="149">
        <f t="shared" ref="C9:F9" si="0">+C11+C22</f>
        <v>120471044</v>
      </c>
      <c r="D9" s="149">
        <f>+D11+D22</f>
        <v>122792693</v>
      </c>
      <c r="E9" s="149">
        <f t="shared" si="0"/>
        <v>113617501</v>
      </c>
      <c r="F9" s="149">
        <f t="shared" si="0"/>
        <v>7711333.3700000001</v>
      </c>
      <c r="G9" s="149">
        <v>83665436.269999996</v>
      </c>
      <c r="H9" s="150">
        <f>+G9-E9</f>
        <v>-29952064.730000004</v>
      </c>
      <c r="I9" s="151">
        <f>+G9/E9*100</f>
        <v>73.637807145573461</v>
      </c>
      <c r="J9" s="70"/>
      <c r="K9" s="6"/>
      <c r="L9" s="452" t="s">
        <v>6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0.100000000000001" customHeight="1">
      <c r="A10" s="147"/>
      <c r="B10" s="148"/>
      <c r="C10" s="149"/>
      <c r="D10" s="149"/>
      <c r="E10" s="149"/>
      <c r="F10" s="149"/>
      <c r="G10" s="149"/>
      <c r="H10" s="150"/>
      <c r="I10" s="151"/>
      <c r="J10" s="70"/>
      <c r="K10" s="6"/>
      <c r="L10" s="453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0.100000000000001" customHeight="1">
      <c r="A11" s="449" t="s">
        <v>13</v>
      </c>
      <c r="B11" s="148"/>
      <c r="C11" s="149">
        <f t="shared" ref="C11:F11" si="1">SUM(C13:C20)</f>
        <v>18986211</v>
      </c>
      <c r="D11" s="149">
        <f t="shared" si="1"/>
        <v>22931073</v>
      </c>
      <c r="E11" s="149">
        <f t="shared" si="1"/>
        <v>21027261</v>
      </c>
      <c r="F11" s="149">
        <f t="shared" si="1"/>
        <v>503379.37</v>
      </c>
      <c r="G11" s="149">
        <v>14000288.27</v>
      </c>
      <c r="H11" s="150">
        <f>E11-G11</f>
        <v>7026972.7300000004</v>
      </c>
      <c r="I11" s="151">
        <f>+G11/E11*100</f>
        <v>66.581606943481603</v>
      </c>
      <c r="J11" s="70"/>
      <c r="K11" s="23"/>
      <c r="L11" s="452" t="s">
        <v>6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0.100000000000001" customHeight="1">
      <c r="A12" s="152"/>
      <c r="B12" s="153"/>
      <c r="C12" s="154"/>
      <c r="D12" s="154"/>
      <c r="E12" s="154" t="s">
        <v>6</v>
      </c>
      <c r="F12" s="154"/>
      <c r="G12" s="154"/>
      <c r="H12" s="155"/>
      <c r="I12" s="156"/>
      <c r="J12" s="68"/>
      <c r="K12" s="6"/>
      <c r="L12" s="451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0.100000000000001" customHeight="1">
      <c r="A13" s="157" t="s">
        <v>318</v>
      </c>
      <c r="B13" s="158" t="s">
        <v>29</v>
      </c>
      <c r="C13" s="159">
        <f>+Balance!C18</f>
        <v>700000</v>
      </c>
      <c r="D13" s="159">
        <f>+Balance!D18</f>
        <v>700000</v>
      </c>
      <c r="E13" s="159">
        <f>+Balance!E18</f>
        <v>660000</v>
      </c>
      <c r="F13" s="159">
        <f>+Balance!F18</f>
        <v>50618.6</v>
      </c>
      <c r="G13" s="159">
        <v>610749.55999999994</v>
      </c>
      <c r="H13" s="160">
        <f t="shared" ref="H13:H20" si="2">+G13-E13</f>
        <v>-49250.440000000061</v>
      </c>
      <c r="I13" s="161">
        <f t="shared" ref="I13:I18" si="3">+G13/E13*100</f>
        <v>92.537812121212113</v>
      </c>
      <c r="J13" s="69"/>
      <c r="K13" s="23"/>
      <c r="L13" s="454" t="s">
        <v>6</v>
      </c>
      <c r="M13" s="6"/>
      <c r="N13" s="6"/>
      <c r="O13" s="6"/>
      <c r="P13" s="6"/>
      <c r="Q13" s="38"/>
      <c r="R13" s="39"/>
      <c r="S13" s="39"/>
      <c r="T13" s="40"/>
      <c r="U13" s="40"/>
      <c r="V13" s="41"/>
      <c r="W13" s="40"/>
      <c r="X13" s="40"/>
    </row>
    <row r="14" spans="1:24" ht="20.100000000000001" customHeight="1">
      <c r="A14" s="157" t="s">
        <v>319</v>
      </c>
      <c r="B14" s="158" t="s">
        <v>30</v>
      </c>
      <c r="C14" s="159">
        <f>+Balance!C19</f>
        <v>9968616</v>
      </c>
      <c r="D14" s="159">
        <f>+Balance!D19</f>
        <v>9968616</v>
      </c>
      <c r="E14" s="159">
        <f>+Balance!E19</f>
        <v>8307180</v>
      </c>
      <c r="F14" s="159">
        <f>+Balance!F19</f>
        <v>127388.94</v>
      </c>
      <c r="G14" s="159">
        <v>1218097.08</v>
      </c>
      <c r="H14" s="160">
        <f t="shared" si="2"/>
        <v>-7089082.9199999999</v>
      </c>
      <c r="I14" s="161">
        <f t="shared" si="3"/>
        <v>14.663183896340277</v>
      </c>
      <c r="J14" s="69"/>
      <c r="K14" s="23"/>
      <c r="L14" s="454"/>
      <c r="M14" s="6"/>
      <c r="N14" s="6"/>
      <c r="O14" s="6"/>
      <c r="P14" s="6"/>
      <c r="Q14" s="6"/>
      <c r="R14" s="39"/>
      <c r="S14" s="39"/>
      <c r="T14" s="40"/>
      <c r="U14" s="40"/>
      <c r="V14" s="41"/>
      <c r="W14" s="40"/>
      <c r="X14" s="40"/>
    </row>
    <row r="15" spans="1:24" ht="20.100000000000001" customHeight="1">
      <c r="A15" s="162" t="s">
        <v>320</v>
      </c>
      <c r="B15" s="158" t="s">
        <v>310</v>
      </c>
      <c r="C15" s="159">
        <f>+Balance!C26</f>
        <v>5052502</v>
      </c>
      <c r="D15" s="159">
        <f>+Balance!D26</f>
        <v>5052502</v>
      </c>
      <c r="E15" s="159">
        <f>+Balance!E26</f>
        <v>4952500</v>
      </c>
      <c r="F15" s="159">
        <f>+Balance!F26</f>
        <v>169035.69</v>
      </c>
      <c r="G15" s="159">
        <v>4432074.46</v>
      </c>
      <c r="H15" s="160">
        <f t="shared" si="2"/>
        <v>-520425.54000000004</v>
      </c>
      <c r="I15" s="161">
        <f t="shared" si="3"/>
        <v>89.491659969712273</v>
      </c>
      <c r="J15" s="69"/>
      <c r="K15" s="23"/>
      <c r="L15" s="454"/>
      <c r="M15" s="6"/>
      <c r="N15" s="6"/>
      <c r="O15" s="6"/>
      <c r="P15" s="6"/>
      <c r="Q15" s="6"/>
      <c r="R15" s="39"/>
      <c r="S15" s="39"/>
      <c r="T15" s="40"/>
      <c r="U15" s="40"/>
      <c r="V15" s="41"/>
      <c r="W15" s="40"/>
      <c r="X15" s="40"/>
    </row>
    <row r="16" spans="1:24" ht="20.100000000000001" customHeight="1">
      <c r="A16" s="162" t="s">
        <v>321</v>
      </c>
      <c r="B16" s="158" t="s">
        <v>311</v>
      </c>
      <c r="C16" s="159">
        <f>+Balance!C27</f>
        <v>62637</v>
      </c>
      <c r="D16" s="159">
        <f>+Balance!D27</f>
        <v>62637</v>
      </c>
      <c r="E16" s="159">
        <f>+Balance!E27</f>
        <v>57491</v>
      </c>
      <c r="F16" s="159">
        <f>+Balance!F27</f>
        <v>265.8</v>
      </c>
      <c r="G16" s="159">
        <v>49989.700000000004</v>
      </c>
      <c r="H16" s="160">
        <f t="shared" si="2"/>
        <v>-7501.2999999999956</v>
      </c>
      <c r="I16" s="161">
        <f t="shared" si="3"/>
        <v>86.952218608129968</v>
      </c>
      <c r="J16" s="69"/>
      <c r="K16" s="23"/>
      <c r="L16" s="454"/>
      <c r="M16" s="6"/>
      <c r="N16" s="6"/>
      <c r="O16" s="6"/>
      <c r="P16" s="6"/>
      <c r="Q16" s="6"/>
      <c r="R16" s="39"/>
      <c r="S16" s="39"/>
      <c r="T16" s="40"/>
      <c r="U16" s="40"/>
      <c r="V16" s="41"/>
      <c r="W16" s="40"/>
      <c r="X16" s="40"/>
    </row>
    <row r="17" spans="1:24" ht="20.100000000000001" customHeight="1">
      <c r="A17" s="162" t="s">
        <v>322</v>
      </c>
      <c r="B17" s="158" t="s">
        <v>312</v>
      </c>
      <c r="C17" s="159">
        <f>+Balance!C25</f>
        <v>622456</v>
      </c>
      <c r="D17" s="159">
        <f>+Balance!D25</f>
        <v>622456</v>
      </c>
      <c r="E17" s="159">
        <f>+Balance!E25</f>
        <v>545228</v>
      </c>
      <c r="F17" s="159">
        <f>+Balance!F25</f>
        <v>39487.49</v>
      </c>
      <c r="G17" s="159">
        <v>809486.37999999989</v>
      </c>
      <c r="H17" s="160">
        <f t="shared" si="2"/>
        <v>264258.37999999989</v>
      </c>
      <c r="I17" s="161">
        <f t="shared" si="3"/>
        <v>148.4674998349314</v>
      </c>
      <c r="J17" s="69"/>
      <c r="K17" s="23"/>
      <c r="L17" s="454"/>
      <c r="M17" s="6"/>
      <c r="N17" s="6"/>
      <c r="O17" s="6"/>
      <c r="P17" s="6"/>
      <c r="Q17" s="6"/>
      <c r="R17" s="39"/>
      <c r="S17" s="39"/>
      <c r="T17" s="40"/>
      <c r="U17" s="40"/>
      <c r="V17" s="41"/>
      <c r="W17" s="40"/>
      <c r="X17" s="40"/>
    </row>
    <row r="18" spans="1:24" ht="20.100000000000001" customHeight="1">
      <c r="A18" s="162" t="s">
        <v>323</v>
      </c>
      <c r="B18" s="158" t="s">
        <v>313</v>
      </c>
      <c r="C18" s="159">
        <f>+Balance!C30</f>
        <v>480000</v>
      </c>
      <c r="D18" s="159">
        <f>+Balance!D30</f>
        <v>480000</v>
      </c>
      <c r="E18" s="159">
        <f>+Balance!E30</f>
        <v>460000</v>
      </c>
      <c r="F18" s="159">
        <f>+Balance!F30</f>
        <v>116582.85</v>
      </c>
      <c r="G18" s="159">
        <v>835029.09</v>
      </c>
      <c r="H18" s="163">
        <f t="shared" si="2"/>
        <v>375029.08999999997</v>
      </c>
      <c r="I18" s="161">
        <f t="shared" si="3"/>
        <v>181.52806304347826</v>
      </c>
      <c r="J18" s="69"/>
      <c r="K18" s="23"/>
      <c r="L18" s="454"/>
      <c r="M18" s="23"/>
      <c r="N18" s="6"/>
      <c r="O18" s="6"/>
      <c r="P18" s="6"/>
      <c r="Q18" s="6"/>
      <c r="R18" s="39"/>
      <c r="S18" s="39"/>
      <c r="T18" s="40"/>
      <c r="U18" s="40"/>
      <c r="V18" s="41"/>
      <c r="W18" s="40"/>
      <c r="X18" s="40"/>
    </row>
    <row r="19" spans="1:24" ht="20.100000000000001" customHeight="1">
      <c r="A19" s="162" t="s">
        <v>324</v>
      </c>
      <c r="B19" s="158" t="s">
        <v>314</v>
      </c>
      <c r="C19" s="159"/>
      <c r="D19" s="159">
        <v>2944864</v>
      </c>
      <c r="E19" s="159">
        <v>2944864</v>
      </c>
      <c r="F19" s="159">
        <v>0</v>
      </c>
      <c r="G19" s="159">
        <v>2944864</v>
      </c>
      <c r="H19" s="163" t="s">
        <v>6</v>
      </c>
      <c r="I19" s="161">
        <f>+G19/E19*100</f>
        <v>100</v>
      </c>
      <c r="J19" s="69"/>
      <c r="K19" s="23"/>
      <c r="L19" s="454"/>
      <c r="M19" s="6"/>
      <c r="N19" s="6"/>
      <c r="O19" s="6"/>
      <c r="P19" s="6"/>
      <c r="Q19" s="6"/>
      <c r="R19" s="39"/>
      <c r="S19" s="39"/>
      <c r="T19" s="40"/>
      <c r="U19" s="40"/>
      <c r="V19" s="40"/>
      <c r="W19" s="40"/>
      <c r="X19" s="40"/>
    </row>
    <row r="20" spans="1:24" ht="20.100000000000001" customHeight="1">
      <c r="A20" s="162" t="s">
        <v>325</v>
      </c>
      <c r="B20" s="158" t="s">
        <v>315</v>
      </c>
      <c r="C20" s="159">
        <f>+Balance!C44</f>
        <v>2100000</v>
      </c>
      <c r="D20" s="159">
        <f>+Balance!D44</f>
        <v>3099998</v>
      </c>
      <c r="E20" s="159">
        <f>+Balance!E44</f>
        <v>3099998</v>
      </c>
      <c r="F20" s="159">
        <v>0</v>
      </c>
      <c r="G20" s="159">
        <v>3099998</v>
      </c>
      <c r="H20" s="163">
        <f t="shared" si="2"/>
        <v>0</v>
      </c>
      <c r="I20" s="161">
        <f>+G20/E20*100</f>
        <v>100</v>
      </c>
      <c r="J20" s="69"/>
      <c r="K20" s="23"/>
      <c r="L20" s="454"/>
      <c r="M20" s="6"/>
      <c r="N20" s="6"/>
      <c r="O20" s="6"/>
      <c r="P20" s="6"/>
      <c r="Q20" s="6"/>
      <c r="R20" s="39"/>
      <c r="S20" s="39"/>
      <c r="T20" s="40"/>
      <c r="U20" s="40"/>
      <c r="V20" s="40"/>
      <c r="W20" s="40"/>
      <c r="X20" s="40"/>
    </row>
    <row r="21" spans="1:24" ht="20.100000000000001" customHeight="1">
      <c r="A21" s="164"/>
      <c r="B21" s="165"/>
      <c r="C21" s="165"/>
      <c r="D21" s="154"/>
      <c r="E21" s="154" t="s">
        <v>6</v>
      </c>
      <c r="F21" s="154" t="s">
        <v>6</v>
      </c>
      <c r="G21" s="154" t="s">
        <v>6</v>
      </c>
      <c r="H21" s="166"/>
      <c r="I21" s="156"/>
      <c r="J21" s="68"/>
      <c r="K21" s="23"/>
      <c r="L21" s="454"/>
      <c r="M21" s="6"/>
      <c r="N21" s="6"/>
      <c r="O21" s="6"/>
      <c r="P21" s="6"/>
      <c r="Q21" s="6"/>
      <c r="R21" s="39"/>
      <c r="S21" s="39"/>
      <c r="T21" s="40"/>
      <c r="U21" s="40"/>
      <c r="V21" s="40"/>
      <c r="W21" s="40"/>
      <c r="X21" s="40"/>
    </row>
    <row r="22" spans="1:24" ht="20.100000000000001" customHeight="1">
      <c r="A22" s="449" t="s">
        <v>14</v>
      </c>
      <c r="B22" s="167"/>
      <c r="C22" s="149">
        <f>+C24+C30</f>
        <v>101484833</v>
      </c>
      <c r="D22" s="149">
        <f>+D24+D30</f>
        <v>99861620</v>
      </c>
      <c r="E22" s="149">
        <f>E24+E30</f>
        <v>92590240</v>
      </c>
      <c r="F22" s="149">
        <f>+F24+F30</f>
        <v>7207954</v>
      </c>
      <c r="G22" s="149">
        <v>69665148</v>
      </c>
      <c r="H22" s="168">
        <f>E22-G22</f>
        <v>22925092</v>
      </c>
      <c r="I22" s="151">
        <f>+G22/E22*100</f>
        <v>75.240271544819421</v>
      </c>
      <c r="J22" s="70"/>
      <c r="K22" s="23"/>
      <c r="L22" s="454"/>
      <c r="M22" s="6"/>
      <c r="N22" s="6"/>
      <c r="O22" s="6"/>
      <c r="P22" s="6"/>
      <c r="Q22" s="6"/>
      <c r="R22" s="42"/>
      <c r="S22" s="42"/>
      <c r="T22" s="40"/>
      <c r="U22" s="40"/>
      <c r="V22" s="40"/>
      <c r="W22" s="40"/>
      <c r="X22" s="40"/>
    </row>
    <row r="23" spans="1:24" ht="20.100000000000001" customHeight="1">
      <c r="A23" s="147" t="s">
        <v>6</v>
      </c>
      <c r="B23" s="167"/>
      <c r="C23" s="149"/>
      <c r="D23" s="149"/>
      <c r="E23" s="149"/>
      <c r="F23" s="149"/>
      <c r="G23" s="149">
        <v>0</v>
      </c>
      <c r="H23" s="168"/>
      <c r="I23" s="151"/>
      <c r="J23" s="70"/>
      <c r="K23" s="23"/>
      <c r="L23" s="454"/>
      <c r="M23" s="6"/>
      <c r="N23" s="6"/>
      <c r="O23" s="6"/>
      <c r="P23" s="6"/>
      <c r="Q23" s="6"/>
      <c r="R23" s="39"/>
      <c r="S23" s="39"/>
      <c r="T23" s="40"/>
      <c r="U23" s="40"/>
      <c r="V23" s="40"/>
      <c r="W23" s="40"/>
      <c r="X23" s="40"/>
    </row>
    <row r="24" spans="1:24" ht="33" customHeight="1">
      <c r="A24" s="169" t="s">
        <v>31</v>
      </c>
      <c r="B24" s="167" t="s">
        <v>32</v>
      </c>
      <c r="C24" s="149">
        <f t="shared" ref="C24:F24" si="4">SUM(C26:C28)</f>
        <v>97374299</v>
      </c>
      <c r="D24" s="149">
        <f t="shared" si="4"/>
        <v>97395299</v>
      </c>
      <c r="E24" s="149">
        <f>SUM(E26:E28)</f>
        <v>90123919</v>
      </c>
      <c r="F24" s="149">
        <f t="shared" si="4"/>
        <v>7207954</v>
      </c>
      <c r="G24" s="149">
        <v>67198827</v>
      </c>
      <c r="H24" s="168">
        <f>+G24-E24</f>
        <v>-22925092</v>
      </c>
      <c r="I24" s="151">
        <f>+G24/E24*100</f>
        <v>74.562699609190318</v>
      </c>
      <c r="J24" s="70"/>
      <c r="K24" s="23"/>
      <c r="L24" s="452"/>
      <c r="M24" s="6"/>
      <c r="N24" s="6"/>
      <c r="O24" s="6"/>
      <c r="P24" s="6"/>
      <c r="Q24" s="6"/>
      <c r="R24" s="42"/>
      <c r="S24" s="42"/>
      <c r="T24" s="40"/>
      <c r="U24" s="40"/>
      <c r="V24" s="40"/>
      <c r="W24" s="40"/>
      <c r="X24" s="40"/>
    </row>
    <row r="25" spans="1:24" ht="17.45" customHeight="1">
      <c r="A25" s="169"/>
      <c r="B25" s="167"/>
      <c r="C25" s="149"/>
      <c r="D25" s="149"/>
      <c r="E25" s="149"/>
      <c r="F25" s="149"/>
      <c r="G25" s="149"/>
      <c r="H25" s="168"/>
      <c r="I25" s="151"/>
      <c r="J25" s="70"/>
      <c r="K25" s="23"/>
      <c r="L25" s="454"/>
      <c r="M25" s="6"/>
      <c r="N25" s="6"/>
      <c r="O25" s="6"/>
      <c r="P25" s="6"/>
      <c r="Q25" s="23"/>
      <c r="R25" s="42"/>
      <c r="S25" s="42"/>
      <c r="T25" s="40"/>
      <c r="U25" s="40"/>
      <c r="V25" s="40"/>
      <c r="W25" s="40"/>
      <c r="X25" s="40"/>
    </row>
    <row r="26" spans="1:24" ht="20.100000000000001" customHeight="1">
      <c r="A26" s="162" t="s">
        <v>326</v>
      </c>
      <c r="B26" s="165"/>
      <c r="C26" s="159">
        <v>84395027</v>
      </c>
      <c r="D26" s="159">
        <f>84395027+21000</f>
        <v>84416027</v>
      </c>
      <c r="E26" s="159">
        <v>78234981</v>
      </c>
      <c r="F26" s="159">
        <v>7198892</v>
      </c>
      <c r="G26" s="159">
        <v>49183165</v>
      </c>
      <c r="H26" s="160">
        <f>+G26-E26</f>
        <v>-29051816</v>
      </c>
      <c r="I26" s="161">
        <f>+G26/E26*100</f>
        <v>62.865951229667971</v>
      </c>
      <c r="J26" s="69"/>
      <c r="K26" s="23"/>
      <c r="L26" s="454"/>
      <c r="M26" s="6"/>
      <c r="N26" s="6"/>
      <c r="O26" s="6"/>
      <c r="P26" s="6"/>
      <c r="Q26" s="6"/>
      <c r="R26" s="39"/>
      <c r="S26" s="39"/>
      <c r="T26" s="40"/>
      <c r="U26" s="40"/>
      <c r="V26" s="40"/>
      <c r="W26" s="40"/>
      <c r="X26" s="40"/>
    </row>
    <row r="27" spans="1:24" ht="20.100000000000001" customHeight="1">
      <c r="A27" s="162" t="s">
        <v>327</v>
      </c>
      <c r="B27" s="158" t="s">
        <v>6</v>
      </c>
      <c r="C27" s="159">
        <v>115235</v>
      </c>
      <c r="D27" s="159">
        <v>115235</v>
      </c>
      <c r="E27" s="159">
        <v>97111</v>
      </c>
      <c r="F27" s="159">
        <v>9062</v>
      </c>
      <c r="G27" s="159">
        <v>88049</v>
      </c>
      <c r="H27" s="160"/>
      <c r="I27" s="161"/>
      <c r="J27" s="66"/>
      <c r="K27" s="23"/>
      <c r="L27" s="454"/>
      <c r="M27" s="6"/>
      <c r="N27" s="6"/>
      <c r="O27" s="6"/>
      <c r="P27" s="6"/>
      <c r="Q27" s="6"/>
      <c r="R27" s="39"/>
      <c r="S27" s="39"/>
      <c r="T27" s="40"/>
      <c r="U27" s="40"/>
      <c r="V27" s="40"/>
      <c r="W27" s="40"/>
      <c r="X27" s="40"/>
    </row>
    <row r="28" spans="1:24" ht="20.100000000000001" customHeight="1">
      <c r="A28" s="162" t="s">
        <v>328</v>
      </c>
      <c r="B28" s="158"/>
      <c r="C28" s="159">
        <v>12864037</v>
      </c>
      <c r="D28" s="159">
        <v>12864037</v>
      </c>
      <c r="E28" s="159">
        <v>11791827</v>
      </c>
      <c r="F28" s="159">
        <v>0</v>
      </c>
      <c r="G28" s="159">
        <v>10719659</v>
      </c>
      <c r="H28" s="160">
        <f>+G28-E28</f>
        <v>-1072168</v>
      </c>
      <c r="I28" s="161">
        <f>+G28/E28*100</f>
        <v>90.907532819129727</v>
      </c>
      <c r="J28" s="66"/>
      <c r="K28" s="23"/>
      <c r="L28" s="454"/>
      <c r="M28" s="6"/>
      <c r="N28" s="6"/>
      <c r="O28" s="6"/>
      <c r="P28" s="6"/>
      <c r="Q28" s="6"/>
      <c r="R28" s="39"/>
      <c r="S28" s="39"/>
      <c r="T28" s="40"/>
      <c r="U28" s="40"/>
      <c r="V28" s="40"/>
      <c r="W28" s="40"/>
      <c r="X28" s="40"/>
    </row>
    <row r="29" spans="1:24" ht="20.100000000000001" customHeight="1">
      <c r="A29" s="164" t="s">
        <v>6</v>
      </c>
      <c r="B29" s="165"/>
      <c r="C29" s="154" t="s">
        <v>6</v>
      </c>
      <c r="D29" s="154" t="s">
        <v>6</v>
      </c>
      <c r="E29" s="170" t="s">
        <v>6</v>
      </c>
      <c r="F29" s="159" t="s">
        <v>6</v>
      </c>
      <c r="G29" s="154" t="s">
        <v>6</v>
      </c>
      <c r="H29" s="171"/>
      <c r="I29" s="156"/>
      <c r="J29" s="68"/>
      <c r="K29" s="23"/>
      <c r="L29" s="454"/>
      <c r="M29" s="6"/>
      <c r="N29" s="6"/>
      <c r="O29" s="6"/>
      <c r="P29" s="6"/>
      <c r="Q29" s="6"/>
      <c r="R29" s="39"/>
      <c r="S29" s="39"/>
      <c r="T29" s="40"/>
      <c r="U29" s="40"/>
      <c r="V29" s="40"/>
      <c r="W29" s="40"/>
      <c r="X29" s="40"/>
    </row>
    <row r="30" spans="1:24" ht="23.25" customHeight="1">
      <c r="A30" s="169" t="s">
        <v>33</v>
      </c>
      <c r="B30" s="167" t="s">
        <v>34</v>
      </c>
      <c r="C30" s="149">
        <v>4110534</v>
      </c>
      <c r="D30" s="149">
        <f>4110534-1644213</f>
        <v>2466321</v>
      </c>
      <c r="E30" s="149">
        <v>2466321</v>
      </c>
      <c r="F30" s="149">
        <v>0</v>
      </c>
      <c r="G30" s="149">
        <v>2466321</v>
      </c>
      <c r="H30" s="150">
        <f>+G30-E30</f>
        <v>0</v>
      </c>
      <c r="I30" s="151">
        <f>+G30/E30*100</f>
        <v>100</v>
      </c>
      <c r="J30" s="70"/>
      <c r="K30" s="23"/>
      <c r="L30" s="454"/>
      <c r="M30" s="6"/>
      <c r="N30" s="6"/>
      <c r="O30" s="6"/>
      <c r="P30" s="6"/>
      <c r="Q30" s="6"/>
      <c r="R30" s="43"/>
      <c r="S30" s="43"/>
      <c r="T30" s="40"/>
      <c r="U30" s="40"/>
      <c r="V30" s="40"/>
      <c r="W30" s="40"/>
      <c r="X30" s="40"/>
    </row>
    <row r="31" spans="1:24" ht="20.100000000000001" customHeight="1" thickBot="1">
      <c r="A31" s="76" t="s">
        <v>6</v>
      </c>
      <c r="B31" s="77"/>
      <c r="C31" s="77"/>
      <c r="D31" s="78"/>
      <c r="E31" s="78">
        <v>0</v>
      </c>
      <c r="F31" s="81" t="s">
        <v>6</v>
      </c>
      <c r="G31" s="78" t="s">
        <v>6</v>
      </c>
      <c r="H31" s="74"/>
      <c r="I31" s="75"/>
      <c r="J31" s="6"/>
      <c r="K31" s="6"/>
      <c r="L31" s="451" t="s">
        <v>6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.75">
      <c r="A32" s="62" t="s">
        <v>6</v>
      </c>
      <c r="B32" s="61"/>
      <c r="C32" s="61"/>
      <c r="D32" s="61"/>
      <c r="E32" s="61"/>
      <c r="F32" s="61"/>
      <c r="G32" s="61"/>
      <c r="H32" s="61"/>
      <c r="I32" s="61"/>
      <c r="J32" s="6"/>
      <c r="K32" s="6"/>
      <c r="L32" s="451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9" ht="15.75">
      <c r="A33" s="61" t="s">
        <v>6</v>
      </c>
      <c r="B33" s="61"/>
      <c r="C33" s="61"/>
      <c r="D33" s="61"/>
      <c r="E33" s="61" t="s">
        <v>6</v>
      </c>
      <c r="F33" s="61"/>
      <c r="G33" s="61"/>
      <c r="H33" s="61"/>
      <c r="I33" s="61"/>
    </row>
    <row r="66" spans="7:7">
      <c r="G66">
        <f>97395299-7271380-8354382</f>
        <v>81769537</v>
      </c>
    </row>
  </sheetData>
  <mergeCells count="9">
    <mergeCell ref="A1:I1"/>
    <mergeCell ref="A2:I2"/>
    <mergeCell ref="A3:I3"/>
    <mergeCell ref="A4:I4"/>
    <mergeCell ref="A6:A7"/>
    <mergeCell ref="B6:B7"/>
    <mergeCell ref="F6:G6"/>
    <mergeCell ref="H6:I6"/>
    <mergeCell ref="C6:E6"/>
  </mergeCells>
  <phoneticPr fontId="3" type="noConversion"/>
  <pageMargins left="7.874015748031496E-2" right="0" top="0.39370078740157483" bottom="0.39370078740157483" header="0.51181102362204722" footer="0.51181102362204722"/>
  <pageSetup scale="88" firstPageNumber="0" orientation="landscape" horizontalDpi="4294967294" vertic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6" tint="0.79998168889431442"/>
  </sheetPr>
  <dimension ref="A1:V55"/>
  <sheetViews>
    <sheetView showGridLines="0" showZeros="0" zoomScaleNormal="100" workbookViewId="0">
      <selection activeCell="I34" sqref="I34"/>
    </sheetView>
  </sheetViews>
  <sheetFormatPr baseColWidth="10" defaultColWidth="11.42578125" defaultRowHeight="12.75"/>
  <cols>
    <col min="1" max="1" width="41.7109375" style="25" customWidth="1"/>
    <col min="2" max="2" width="13.28515625" style="25" customWidth="1"/>
    <col min="3" max="3" width="13.42578125" style="25" customWidth="1"/>
    <col min="4" max="4" width="15" style="25" customWidth="1"/>
    <col min="5" max="5" width="14" style="25" customWidth="1"/>
    <col min="6" max="6" width="13.85546875" style="25" customWidth="1"/>
    <col min="7" max="7" width="4" customWidth="1"/>
  </cols>
  <sheetData>
    <row r="1" spans="1:22" ht="19.899999999999999" customHeight="1">
      <c r="A1" s="560" t="s">
        <v>176</v>
      </c>
      <c r="B1" s="560"/>
      <c r="C1" s="560"/>
      <c r="D1" s="560"/>
      <c r="E1" s="560"/>
      <c r="F1" s="560"/>
    </row>
    <row r="2" spans="1:22" ht="19.899999999999999" customHeight="1">
      <c r="A2" s="560" t="s">
        <v>177</v>
      </c>
      <c r="B2" s="560"/>
      <c r="C2" s="560"/>
      <c r="D2" s="560"/>
      <c r="E2" s="560"/>
      <c r="F2" s="560"/>
    </row>
    <row r="3" spans="1:22" ht="18" customHeight="1">
      <c r="A3" s="562" t="s">
        <v>240</v>
      </c>
      <c r="B3" s="562"/>
      <c r="C3" s="562"/>
      <c r="D3" s="562"/>
      <c r="E3" s="562"/>
      <c r="F3" s="562"/>
    </row>
    <row r="4" spans="1:22" ht="18" customHeight="1">
      <c r="A4" s="562" t="s">
        <v>349</v>
      </c>
      <c r="B4" s="562"/>
      <c r="C4" s="562"/>
      <c r="D4" s="562"/>
      <c r="E4" s="562"/>
      <c r="F4" s="562"/>
    </row>
    <row r="5" spans="1:22" ht="7.9" customHeight="1">
      <c r="A5" s="172"/>
      <c r="B5" s="172"/>
      <c r="C5" s="172"/>
      <c r="D5" s="172"/>
      <c r="E5" s="71"/>
      <c r="F5" s="172" t="s">
        <v>6</v>
      </c>
    </row>
    <row r="6" spans="1:22" ht="20.25" customHeight="1">
      <c r="A6" s="563" t="s">
        <v>0</v>
      </c>
      <c r="B6" s="566" t="s">
        <v>22</v>
      </c>
      <c r="C6" s="567"/>
      <c r="D6" s="567"/>
      <c r="E6" s="568"/>
      <c r="F6" s="569" t="s">
        <v>174</v>
      </c>
    </row>
    <row r="7" spans="1:22" ht="24" customHeight="1">
      <c r="A7" s="564"/>
      <c r="B7" s="173" t="s">
        <v>60</v>
      </c>
      <c r="C7" s="87" t="s">
        <v>10</v>
      </c>
      <c r="D7" s="87" t="s">
        <v>2</v>
      </c>
      <c r="E7" s="88" t="s">
        <v>11</v>
      </c>
      <c r="F7" s="570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16.350000000000001" customHeight="1">
      <c r="A8" s="565"/>
      <c r="B8" s="174"/>
      <c r="C8" s="175">
        <v>1</v>
      </c>
      <c r="D8" s="175">
        <v>2</v>
      </c>
      <c r="E8" s="175">
        <v>3</v>
      </c>
      <c r="F8" s="176" t="s">
        <v>171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8" customFormat="1" ht="15" customHeight="1">
      <c r="A9" s="177"/>
      <c r="B9" s="178"/>
      <c r="C9" s="179" t="s">
        <v>6</v>
      </c>
      <c r="D9" s="179"/>
      <c r="E9" s="179" t="s">
        <v>6</v>
      </c>
      <c r="F9" s="180" t="s">
        <v>6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24.95" customHeight="1">
      <c r="A10" s="181" t="s">
        <v>329</v>
      </c>
      <c r="B10" s="182">
        <f>+Balance!C11</f>
        <v>114260510</v>
      </c>
      <c r="C10" s="182">
        <f>+Balance!D11</f>
        <v>117226374</v>
      </c>
      <c r="D10" s="182">
        <f>+Balance!E11</f>
        <v>108051182</v>
      </c>
      <c r="E10" s="183">
        <f>+Balance!G11</f>
        <v>78099117.270000011</v>
      </c>
      <c r="F10" s="184">
        <f>E10/D10*100</f>
        <v>72.279743566340642</v>
      </c>
      <c r="G10" s="22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12.6" customHeight="1">
      <c r="A11" s="181"/>
      <c r="B11" s="182"/>
      <c r="C11" s="182"/>
      <c r="D11" s="183"/>
      <c r="E11" s="183"/>
      <c r="F11" s="185"/>
      <c r="G11" s="22" t="s">
        <v>6</v>
      </c>
    </row>
    <row r="12" spans="1:22" ht="13.15" customHeight="1">
      <c r="A12" s="186" t="s">
        <v>330</v>
      </c>
      <c r="B12" s="182">
        <f>+AcumGastos!B11</f>
        <v>111760510</v>
      </c>
      <c r="C12" s="182">
        <f>+AcumGastos!C11</f>
        <v>113212340</v>
      </c>
      <c r="D12" s="182">
        <f>+AcumGastos!D11</f>
        <v>104609658</v>
      </c>
      <c r="E12" s="182">
        <f>+AcumGastos!E11</f>
        <v>82292674.410000011</v>
      </c>
      <c r="F12" s="184">
        <f>E12/D12*100</f>
        <v>78.666421421624392</v>
      </c>
    </row>
    <row r="13" spans="1:22" ht="7.15" customHeight="1">
      <c r="A13" s="187"/>
      <c r="B13" s="182" t="s">
        <v>6</v>
      </c>
      <c r="C13" s="182" t="s">
        <v>6</v>
      </c>
      <c r="D13" s="188"/>
      <c r="E13" s="188" t="s">
        <v>6</v>
      </c>
      <c r="F13" s="189"/>
    </row>
    <row r="14" spans="1:22" ht="17.45" customHeight="1">
      <c r="A14" s="190" t="s">
        <v>255</v>
      </c>
      <c r="B14" s="191">
        <f>+AcumGastos!B13</f>
        <v>107551405</v>
      </c>
      <c r="C14" s="191">
        <f>+AcumGastos!C13</f>
        <v>109466425</v>
      </c>
      <c r="D14" s="191">
        <f>+AcumGastos!D13</f>
        <v>100870743</v>
      </c>
      <c r="E14" s="191">
        <f>+E12-F13</f>
        <v>82292674.410000011</v>
      </c>
      <c r="F14" s="192">
        <f>E14/D14*100</f>
        <v>81.582302224144428</v>
      </c>
    </row>
    <row r="15" spans="1:22" ht="16.149999999999999" customHeight="1">
      <c r="A15" s="193" t="s">
        <v>257</v>
      </c>
      <c r="B15" s="182">
        <v>0</v>
      </c>
      <c r="C15" s="182" t="s">
        <v>6</v>
      </c>
      <c r="D15" s="191">
        <v>0</v>
      </c>
      <c r="E15" s="182" t="s">
        <v>6</v>
      </c>
      <c r="F15" s="192" t="s">
        <v>6</v>
      </c>
      <c r="G15" t="s">
        <v>6</v>
      </c>
    </row>
    <row r="16" spans="1:22" ht="17.45" customHeight="1">
      <c r="A16" s="193" t="s">
        <v>258</v>
      </c>
      <c r="B16" s="191">
        <f>+AcumGastos!B21</f>
        <v>4209105</v>
      </c>
      <c r="C16" s="191">
        <f>+AcumGastos!C21</f>
        <v>3745915</v>
      </c>
      <c r="D16" s="191">
        <f>+AcumGastos!D21</f>
        <v>3738915</v>
      </c>
      <c r="E16" s="191">
        <v>1537897</v>
      </c>
      <c r="F16" s="192">
        <f>E16/D16*100</f>
        <v>41.132173371151794</v>
      </c>
    </row>
    <row r="17" spans="1:10" ht="10.15" customHeight="1">
      <c r="A17" s="193"/>
      <c r="B17" s="194"/>
      <c r="C17" s="191"/>
      <c r="D17" s="191"/>
      <c r="E17" s="191"/>
      <c r="F17" s="192" t="s">
        <v>6</v>
      </c>
      <c r="J17" s="1" t="s">
        <v>6</v>
      </c>
    </row>
    <row r="18" spans="1:10" ht="17.45" customHeight="1">
      <c r="A18" s="186" t="s">
        <v>331</v>
      </c>
      <c r="B18" s="195"/>
      <c r="C18" s="196">
        <v>0</v>
      </c>
      <c r="D18" s="196">
        <v>0</v>
      </c>
      <c r="E18" s="197">
        <f>E10-E12</f>
        <v>-4193557.1400000006</v>
      </c>
      <c r="F18" s="192" t="s">
        <v>6</v>
      </c>
    </row>
    <row r="19" spans="1:10" ht="12" customHeight="1">
      <c r="A19" s="193" t="s">
        <v>6</v>
      </c>
      <c r="B19" s="194"/>
      <c r="C19" s="191"/>
      <c r="D19" s="191"/>
      <c r="E19" s="191"/>
      <c r="F19" s="192" t="s">
        <v>6</v>
      </c>
    </row>
    <row r="20" spans="1:10" ht="15" customHeight="1">
      <c r="A20" s="186" t="s">
        <v>332</v>
      </c>
      <c r="B20" s="182">
        <f>SUM(B22)</f>
        <v>8710534</v>
      </c>
      <c r="C20" s="182">
        <f>SUM(C22:C23)</f>
        <v>9580353</v>
      </c>
      <c r="D20" s="182">
        <f>+D22</f>
        <v>9580353</v>
      </c>
      <c r="E20" s="182">
        <f>SUM(E22:E23)</f>
        <v>8747857.4900000002</v>
      </c>
      <c r="F20" s="184">
        <f>+F22</f>
        <v>91.310387936644915</v>
      </c>
    </row>
    <row r="21" spans="1:10" ht="6" customHeight="1">
      <c r="A21" s="193"/>
      <c r="B21" s="194"/>
      <c r="C21" s="191" t="s">
        <v>6</v>
      </c>
      <c r="D21" s="191" t="s">
        <v>6</v>
      </c>
      <c r="E21" s="191"/>
      <c r="F21" s="192" t="s">
        <v>6</v>
      </c>
    </row>
    <row r="22" spans="1:10" ht="17.45" customHeight="1">
      <c r="A22" s="193" t="s">
        <v>189</v>
      </c>
      <c r="B22" s="191">
        <f>+ProgInversiones!B25</f>
        <v>8710534</v>
      </c>
      <c r="C22" s="191">
        <f>+ProgInversiones!C25</f>
        <v>9580353</v>
      </c>
      <c r="D22" s="191">
        <f>+ProgInversiones!D25</f>
        <v>9580353</v>
      </c>
      <c r="E22" s="191">
        <f>+ProgInversiones!E25</f>
        <v>8747857.4900000002</v>
      </c>
      <c r="F22" s="192">
        <f>E22/D22*100</f>
        <v>91.310387936644915</v>
      </c>
      <c r="G22" t="s">
        <v>6</v>
      </c>
    </row>
    <row r="23" spans="1:10" ht="14.45" customHeight="1">
      <c r="A23" s="193" t="s">
        <v>254</v>
      </c>
      <c r="B23" s="194"/>
      <c r="C23" s="191">
        <v>0</v>
      </c>
      <c r="D23" s="191">
        <v>0</v>
      </c>
      <c r="E23" s="191" t="s">
        <v>6</v>
      </c>
      <c r="F23" s="192" t="s">
        <v>6</v>
      </c>
    </row>
    <row r="24" spans="1:10" ht="11.45" customHeight="1">
      <c r="A24" s="193"/>
      <c r="B24" s="194"/>
      <c r="C24" s="191"/>
      <c r="D24" s="191"/>
      <c r="E24" s="191" t="s">
        <v>6</v>
      </c>
      <c r="F24" s="192" t="s">
        <v>6</v>
      </c>
    </row>
    <row r="25" spans="1:10" ht="12.6" customHeight="1">
      <c r="A25" s="186" t="s">
        <v>333</v>
      </c>
      <c r="B25" s="182">
        <f>SUM(B27:B29)</f>
        <v>6210534</v>
      </c>
      <c r="C25" s="182">
        <f>SUM(C27:C29)</f>
        <v>5566319</v>
      </c>
      <c r="D25" s="182">
        <f>SUM(D27:D29)</f>
        <v>5566319</v>
      </c>
      <c r="E25" s="182">
        <f>SUM(E27:E29)</f>
        <v>5566319</v>
      </c>
      <c r="F25" s="184">
        <f>E25/D25*100</f>
        <v>100</v>
      </c>
    </row>
    <row r="26" spans="1:10" ht="9" customHeight="1">
      <c r="A26" s="193"/>
      <c r="B26" s="194"/>
      <c r="C26" s="191"/>
      <c r="D26" s="191"/>
      <c r="E26" s="191"/>
      <c r="F26" s="192" t="s">
        <v>6</v>
      </c>
    </row>
    <row r="27" spans="1:10" ht="15.6" customHeight="1">
      <c r="A27" s="193" t="s">
        <v>35</v>
      </c>
      <c r="B27" s="191">
        <f>+Balance!C40</f>
        <v>2100000</v>
      </c>
      <c r="C27" s="191">
        <f>+Balance!D40</f>
        <v>3099998</v>
      </c>
      <c r="D27" s="191">
        <f>+Balance!E40</f>
        <v>3099998</v>
      </c>
      <c r="E27" s="191">
        <f>+Balance!G41</f>
        <v>3099998</v>
      </c>
      <c r="F27" s="192">
        <f>E27/D27*100</f>
        <v>100</v>
      </c>
    </row>
    <row r="28" spans="1:10" ht="16.149999999999999" customHeight="1">
      <c r="A28" s="193" t="s">
        <v>190</v>
      </c>
      <c r="B28" s="194"/>
      <c r="C28" s="191">
        <v>0</v>
      </c>
      <c r="D28" s="191">
        <v>0</v>
      </c>
      <c r="E28" s="191">
        <v>0</v>
      </c>
      <c r="F28" s="192" t="s">
        <v>6</v>
      </c>
      <c r="I28" t="s">
        <v>6</v>
      </c>
    </row>
    <row r="29" spans="1:10" ht="15" customHeight="1">
      <c r="A29" s="193" t="s">
        <v>36</v>
      </c>
      <c r="B29" s="191">
        <f>+Balance!C37</f>
        <v>4110534</v>
      </c>
      <c r="C29" s="191">
        <f>+Balance!D37</f>
        <v>2466321</v>
      </c>
      <c r="D29" s="191">
        <f>+Balance!E37</f>
        <v>2466321</v>
      </c>
      <c r="E29" s="191">
        <f>+Balance!G37</f>
        <v>2466321</v>
      </c>
      <c r="F29" s="192">
        <f>E29/D29*100</f>
        <v>100</v>
      </c>
    </row>
    <row r="30" spans="1:10" ht="8.25" customHeight="1">
      <c r="A30" s="198"/>
      <c r="B30" s="199"/>
      <c r="C30" s="200" t="s">
        <v>6</v>
      </c>
      <c r="D30" s="200" t="s">
        <v>6</v>
      </c>
      <c r="E30" s="188" t="s">
        <v>6</v>
      </c>
      <c r="F30" s="189" t="s">
        <v>6</v>
      </c>
    </row>
    <row r="31" spans="1:10" ht="24.95" customHeight="1">
      <c r="A31" s="201" t="s">
        <v>334</v>
      </c>
      <c r="B31" s="202"/>
      <c r="C31" s="203" t="s">
        <v>6</v>
      </c>
      <c r="D31" s="203" t="s">
        <v>6</v>
      </c>
      <c r="E31" s="204">
        <f>E18-E20+E25+1</f>
        <v>-7375094.6300000008</v>
      </c>
      <c r="F31" s="205" t="s">
        <v>6</v>
      </c>
    </row>
    <row r="32" spans="1:10" ht="11.45" customHeight="1">
      <c r="A32" s="206" t="s">
        <v>6</v>
      </c>
      <c r="B32" s="206"/>
      <c r="C32" s="207"/>
      <c r="D32" s="207"/>
      <c r="E32" s="207"/>
      <c r="F32" s="207"/>
      <c r="G32" s="28"/>
      <c r="H32" s="26"/>
      <c r="I32" s="26"/>
    </row>
    <row r="33" spans="1:9" ht="13.5" customHeight="1">
      <c r="A33" s="33" t="s">
        <v>6</v>
      </c>
      <c r="B33" s="33"/>
      <c r="C33" s="33"/>
      <c r="D33" s="33"/>
      <c r="E33" s="33"/>
      <c r="F33" s="33"/>
      <c r="G33" s="25"/>
      <c r="H33" s="35"/>
      <c r="I33" s="26"/>
    </row>
    <row r="34" spans="1:9" ht="18.600000000000001" customHeight="1">
      <c r="A34" s="33"/>
      <c r="B34" s="33"/>
      <c r="C34" s="33"/>
      <c r="D34" s="33"/>
      <c r="E34" s="561" t="s">
        <v>6</v>
      </c>
      <c r="F34" s="561"/>
      <c r="G34" s="25"/>
      <c r="H34" s="36" t="s">
        <v>6</v>
      </c>
      <c r="I34" s="26"/>
    </row>
    <row r="35" spans="1:9" ht="14.25" customHeight="1">
      <c r="A35" s="26"/>
      <c r="B35" s="26"/>
      <c r="C35" s="29"/>
      <c r="D35" s="29"/>
      <c r="E35" s="29"/>
      <c r="F35" s="29"/>
      <c r="H35" s="6"/>
      <c r="I35" s="6"/>
    </row>
    <row r="36" spans="1:9" ht="11.25" customHeight="1">
      <c r="A36" s="29" t="s">
        <v>6</v>
      </c>
      <c r="B36" s="29"/>
      <c r="C36" s="26"/>
      <c r="D36" s="26"/>
    </row>
    <row r="37" spans="1:9" ht="11.25" customHeight="1">
      <c r="A37" s="29"/>
      <c r="B37" s="29"/>
      <c r="C37" s="26"/>
      <c r="D37" s="26"/>
      <c r="H37" t="s">
        <v>6</v>
      </c>
    </row>
    <row r="38" spans="1:9" ht="11.25" customHeight="1">
      <c r="A38" s="29"/>
      <c r="B38" s="29"/>
      <c r="C38" s="26"/>
      <c r="D38" s="26"/>
    </row>
    <row r="55" spans="5:5">
      <c r="E55" s="25" t="s">
        <v>6</v>
      </c>
    </row>
  </sheetData>
  <mergeCells count="8">
    <mergeCell ref="A1:F1"/>
    <mergeCell ref="A2:F2"/>
    <mergeCell ref="E34:F34"/>
    <mergeCell ref="A3:F3"/>
    <mergeCell ref="A4:F4"/>
    <mergeCell ref="A6:A8"/>
    <mergeCell ref="B6:E6"/>
    <mergeCell ref="F6:F7"/>
  </mergeCells>
  <phoneticPr fontId="3" type="noConversion"/>
  <pageMargins left="0.70866141732283472" right="0.59055118110236227" top="0.39370078740157483" bottom="0.39370078740157483" header="0.51181102362204722" footer="0.51181102362204722"/>
  <pageSetup scale="80" firstPageNumber="0" orientation="portrait" horizontalDpi="4294967294" vertic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6" tint="0.79998168889431442"/>
  </sheetPr>
  <dimension ref="A1:H92"/>
  <sheetViews>
    <sheetView showGridLines="0" showZeros="0" workbookViewId="0">
      <selection activeCell="F17" sqref="F17"/>
    </sheetView>
  </sheetViews>
  <sheetFormatPr baseColWidth="10" defaultColWidth="11.42578125" defaultRowHeight="12.75"/>
  <cols>
    <col min="1" max="1" width="33" style="25" customWidth="1"/>
    <col min="2" max="2" width="10.7109375" style="25" customWidth="1"/>
    <col min="3" max="3" width="13.7109375" style="25" customWidth="1"/>
    <col min="4" max="4" width="13" style="25" customWidth="1"/>
    <col min="5" max="5" width="13.140625" style="25" customWidth="1"/>
    <col min="6" max="6" width="14.28515625" style="25" customWidth="1"/>
  </cols>
  <sheetData>
    <row r="1" spans="1:6" ht="17.45" customHeight="1">
      <c r="A1" s="537" t="s">
        <v>176</v>
      </c>
      <c r="B1" s="537"/>
      <c r="C1" s="537"/>
      <c r="D1" s="537"/>
      <c r="E1" s="537"/>
      <c r="F1" s="537"/>
    </row>
    <row r="2" spans="1:6" ht="17.45" customHeight="1">
      <c r="A2" s="537" t="s">
        <v>317</v>
      </c>
      <c r="B2" s="537"/>
      <c r="C2" s="537"/>
      <c r="D2" s="537"/>
      <c r="E2" s="537"/>
      <c r="F2" s="537"/>
    </row>
    <row r="3" spans="1:6" ht="18" customHeight="1">
      <c r="A3" s="574" t="s">
        <v>241</v>
      </c>
      <c r="B3" s="574"/>
      <c r="C3" s="574"/>
      <c r="D3" s="574"/>
      <c r="E3" s="574"/>
      <c r="F3" s="574"/>
    </row>
    <row r="4" spans="1:6" ht="18" customHeight="1">
      <c r="A4" s="574" t="s">
        <v>344</v>
      </c>
      <c r="B4" s="574"/>
      <c r="C4" s="574"/>
      <c r="D4" s="574"/>
      <c r="E4" s="574"/>
      <c r="F4" s="574"/>
    </row>
    <row r="5" spans="1:6" ht="3" customHeight="1">
      <c r="A5" s="136"/>
      <c r="B5" s="136"/>
      <c r="C5" s="136"/>
      <c r="D5" s="136"/>
      <c r="E5" s="136"/>
      <c r="F5" s="136"/>
    </row>
    <row r="6" spans="1:6" ht="8.25" customHeight="1">
      <c r="A6" s="136"/>
      <c r="B6" s="136"/>
      <c r="C6" s="37"/>
      <c r="D6" s="37"/>
      <c r="E6" s="37"/>
      <c r="F6" s="71"/>
    </row>
    <row r="7" spans="1:6" ht="20.100000000000001" customHeight="1">
      <c r="A7" s="571" t="s">
        <v>0</v>
      </c>
      <c r="B7" s="575" t="s">
        <v>22</v>
      </c>
      <c r="C7" s="575"/>
      <c r="D7" s="575"/>
      <c r="E7" s="575"/>
      <c r="F7" s="569" t="s">
        <v>174</v>
      </c>
    </row>
    <row r="8" spans="1:6" ht="24" customHeight="1">
      <c r="A8" s="572"/>
      <c r="B8" s="576" t="s">
        <v>60</v>
      </c>
      <c r="C8" s="173" t="s">
        <v>10</v>
      </c>
      <c r="D8" s="173" t="s">
        <v>2</v>
      </c>
      <c r="E8" s="173" t="s">
        <v>11</v>
      </c>
      <c r="F8" s="578"/>
    </row>
    <row r="9" spans="1:6" ht="14.25" customHeight="1">
      <c r="A9" s="573"/>
      <c r="B9" s="577"/>
      <c r="C9" s="209">
        <v>1</v>
      </c>
      <c r="D9" s="209">
        <v>2</v>
      </c>
      <c r="E9" s="209">
        <v>3</v>
      </c>
      <c r="F9" s="210" t="s">
        <v>171</v>
      </c>
    </row>
    <row r="10" spans="1:6" ht="14.25" customHeight="1">
      <c r="A10" s="211"/>
      <c r="B10" s="212"/>
      <c r="C10" s="213"/>
      <c r="D10" s="214"/>
      <c r="E10" s="214"/>
      <c r="F10" s="215"/>
    </row>
    <row r="11" spans="1:6" ht="18" customHeight="1">
      <c r="A11" s="399" t="s">
        <v>18</v>
      </c>
      <c r="B11" s="216"/>
      <c r="C11" s="217"/>
      <c r="D11" s="217"/>
      <c r="E11" s="217"/>
      <c r="F11" s="218"/>
    </row>
    <row r="12" spans="1:6" ht="9" customHeight="1">
      <c r="A12" s="102"/>
      <c r="B12" s="219"/>
      <c r="C12" s="219"/>
      <c r="D12" s="219"/>
      <c r="E12" s="219"/>
      <c r="F12" s="108"/>
    </row>
    <row r="13" spans="1:6" ht="15" customHeight="1">
      <c r="A13" s="102" t="s">
        <v>256</v>
      </c>
      <c r="B13" s="220">
        <f>B16</f>
        <v>114281.51</v>
      </c>
      <c r="C13" s="220">
        <f>+C16+C21</f>
        <v>117226.40999999999</v>
      </c>
      <c r="D13" s="220">
        <f>+D16+D21</f>
        <v>108051.21799999998</v>
      </c>
      <c r="E13" s="220">
        <f>+E16+E21</f>
        <v>78099.15327000001</v>
      </c>
      <c r="F13" s="105">
        <f>E13/D13*100</f>
        <v>72.279752802046175</v>
      </c>
    </row>
    <row r="14" spans="1:6" ht="10.9" customHeight="1">
      <c r="A14" s="221"/>
      <c r="B14" s="222"/>
      <c r="C14" s="222"/>
      <c r="D14" s="222"/>
      <c r="E14" s="222"/>
      <c r="F14" s="223" t="s">
        <v>6</v>
      </c>
    </row>
    <row r="15" spans="1:6" ht="15" customHeight="1">
      <c r="A15" s="102" t="s">
        <v>37</v>
      </c>
      <c r="B15" s="222"/>
      <c r="C15" s="222"/>
      <c r="D15" s="222"/>
      <c r="E15" s="222"/>
      <c r="F15" s="223" t="s">
        <v>6</v>
      </c>
    </row>
    <row r="16" spans="1:6" ht="15" customHeight="1">
      <c r="A16" s="102" t="s">
        <v>38</v>
      </c>
      <c r="B16" s="220">
        <v>114281.51</v>
      </c>
      <c r="C16" s="220">
        <v>114281.51</v>
      </c>
      <c r="D16" s="220">
        <v>105106.31799999998</v>
      </c>
      <c r="E16" s="220">
        <v>75154.253270000016</v>
      </c>
      <c r="F16" s="105">
        <v>71.503078692186733</v>
      </c>
    </row>
    <row r="17" spans="1:8" ht="15" customHeight="1">
      <c r="A17" s="115" t="s">
        <v>39</v>
      </c>
      <c r="B17" s="224">
        <v>10668.616</v>
      </c>
      <c r="C17" s="224">
        <v>10668.616</v>
      </c>
      <c r="D17" s="224">
        <v>8967.18</v>
      </c>
      <c r="E17" s="224">
        <v>1828.8466400000002</v>
      </c>
      <c r="F17" s="114">
        <v>20.394891593566765</v>
      </c>
      <c r="G17" t="s">
        <v>6</v>
      </c>
    </row>
    <row r="18" spans="1:8" ht="15" customHeight="1">
      <c r="A18" s="115" t="s">
        <v>191</v>
      </c>
      <c r="B18" s="224">
        <v>97395.298999999999</v>
      </c>
      <c r="C18" s="224">
        <v>97395.298999999999</v>
      </c>
      <c r="D18" s="224">
        <v>90123.918999999994</v>
      </c>
      <c r="E18" s="224">
        <v>67198.827000000005</v>
      </c>
      <c r="F18" s="114">
        <v>74.562699609190332</v>
      </c>
      <c r="H18" t="s">
        <v>6</v>
      </c>
    </row>
    <row r="19" spans="1:8" ht="15" customHeight="1">
      <c r="A19" s="115" t="s">
        <v>40</v>
      </c>
      <c r="B19" s="224">
        <v>5737.5950000000003</v>
      </c>
      <c r="C19" s="224">
        <v>5737.5950000000003</v>
      </c>
      <c r="D19" s="224">
        <v>5555.2190000000001</v>
      </c>
      <c r="E19" s="224">
        <v>5291.5505400000002</v>
      </c>
      <c r="F19" s="114">
        <v>95.25368018794579</v>
      </c>
    </row>
    <row r="20" spans="1:8" ht="15" customHeight="1">
      <c r="A20" s="115" t="s">
        <v>41</v>
      </c>
      <c r="B20" s="224">
        <v>480</v>
      </c>
      <c r="C20" s="224">
        <v>480</v>
      </c>
      <c r="D20" s="224">
        <v>460</v>
      </c>
      <c r="E20" s="224">
        <v>835.02909</v>
      </c>
      <c r="F20" s="114">
        <v>181.52806304347826</v>
      </c>
    </row>
    <row r="21" spans="1:8" ht="15" customHeight="1">
      <c r="A21" s="102" t="s">
        <v>259</v>
      </c>
      <c r="B21" s="224"/>
      <c r="C21" s="220">
        <v>2944.9</v>
      </c>
      <c r="D21" s="220">
        <v>2944.9</v>
      </c>
      <c r="E21" s="220">
        <v>2944.9</v>
      </c>
      <c r="F21" s="105">
        <v>100</v>
      </c>
    </row>
    <row r="22" spans="1:8" ht="9" customHeight="1">
      <c r="A22" s="221"/>
      <c r="B22" s="222"/>
      <c r="C22" s="222"/>
      <c r="D22" s="222"/>
      <c r="E22" s="222"/>
      <c r="F22" s="223" t="s">
        <v>6</v>
      </c>
    </row>
    <row r="23" spans="1:8" ht="15" customHeight="1">
      <c r="A23" s="102" t="s">
        <v>260</v>
      </c>
      <c r="B23" s="220">
        <v>6210.5339999999997</v>
      </c>
      <c r="C23" s="220">
        <v>5566.3189999999995</v>
      </c>
      <c r="D23" s="220">
        <v>5566.3189999999995</v>
      </c>
      <c r="E23" s="220">
        <v>5566.3189999999995</v>
      </c>
      <c r="F23" s="105">
        <v>100</v>
      </c>
    </row>
    <row r="24" spans="1:8" ht="9" customHeight="1">
      <c r="A24" s="221"/>
      <c r="B24" s="222"/>
      <c r="C24" s="222"/>
      <c r="D24" s="222"/>
      <c r="E24" s="222"/>
      <c r="F24" s="223" t="s">
        <v>6</v>
      </c>
    </row>
    <row r="25" spans="1:8" ht="15" customHeight="1">
      <c r="A25" s="115" t="s">
        <v>261</v>
      </c>
      <c r="B25" s="224">
        <v>2100</v>
      </c>
      <c r="C25" s="224">
        <v>3099.998</v>
      </c>
      <c r="D25" s="224">
        <v>3099.998</v>
      </c>
      <c r="E25" s="224">
        <v>3099.998</v>
      </c>
      <c r="F25" s="114">
        <v>100</v>
      </c>
    </row>
    <row r="26" spans="1:8" ht="15" customHeight="1">
      <c r="A26" s="115" t="s">
        <v>262</v>
      </c>
      <c r="B26" s="224">
        <v>0</v>
      </c>
      <c r="C26" s="224">
        <v>0</v>
      </c>
      <c r="D26" s="224">
        <v>0</v>
      </c>
      <c r="E26" s="224">
        <v>0</v>
      </c>
      <c r="F26" s="114" t="s">
        <v>6</v>
      </c>
    </row>
    <row r="27" spans="1:8" ht="15" customHeight="1">
      <c r="A27" s="115" t="s">
        <v>263</v>
      </c>
      <c r="B27" s="224">
        <v>4110.5339999999997</v>
      </c>
      <c r="C27" s="220">
        <v>2466.3209999999999</v>
      </c>
      <c r="D27" s="220">
        <v>2466.3209999999999</v>
      </c>
      <c r="E27" s="220">
        <v>2466.3209999999999</v>
      </c>
      <c r="F27" s="105">
        <v>100</v>
      </c>
    </row>
    <row r="28" spans="1:8" ht="15" customHeight="1">
      <c r="A28" s="115" t="s">
        <v>264</v>
      </c>
      <c r="B28" s="224">
        <v>4110.5339999999997</v>
      </c>
      <c r="C28" s="224">
        <v>2466.3209999999999</v>
      </c>
      <c r="D28" s="224">
        <v>2466.3209999999999</v>
      </c>
      <c r="E28" s="224">
        <v>2466.3209999999999</v>
      </c>
      <c r="F28" s="114">
        <v>100</v>
      </c>
    </row>
    <row r="29" spans="1:8" ht="15" customHeight="1">
      <c r="A29" s="115" t="s">
        <v>42</v>
      </c>
      <c r="B29" s="224"/>
      <c r="C29" s="224"/>
      <c r="D29" s="224"/>
      <c r="E29" s="224"/>
      <c r="F29" s="114" t="s">
        <v>6</v>
      </c>
    </row>
    <row r="30" spans="1:8" ht="9" customHeight="1">
      <c r="A30" s="115"/>
      <c r="B30" s="224"/>
      <c r="C30" s="224"/>
      <c r="D30" s="224"/>
      <c r="E30" s="224"/>
      <c r="F30" s="114" t="s">
        <v>6</v>
      </c>
    </row>
    <row r="31" spans="1:8" ht="18" customHeight="1">
      <c r="A31" s="102" t="s">
        <v>43</v>
      </c>
      <c r="B31" s="220">
        <f>+B13+B23</f>
        <v>120492.04399999999</v>
      </c>
      <c r="C31" s="220">
        <f>+C13+C23</f>
        <v>122792.72899999999</v>
      </c>
      <c r="D31" s="220">
        <f>+D13+D23</f>
        <v>113617.53699999998</v>
      </c>
      <c r="E31" s="220">
        <f>+E13+E23</f>
        <v>83665.472270000013</v>
      </c>
      <c r="F31" s="105">
        <f>E31/D31*100</f>
        <v>73.637815498500046</v>
      </c>
    </row>
    <row r="32" spans="1:8" ht="9" customHeight="1">
      <c r="A32" s="115"/>
      <c r="B32" s="111"/>
      <c r="C32" s="224"/>
      <c r="D32" s="224"/>
      <c r="E32" s="224"/>
      <c r="F32" s="114" t="s">
        <v>6</v>
      </c>
    </row>
    <row r="33" spans="1:7" ht="18" customHeight="1">
      <c r="A33" s="399" t="s">
        <v>19</v>
      </c>
      <c r="B33" s="225"/>
      <c r="C33" s="224"/>
      <c r="D33" s="224"/>
      <c r="E33" s="224"/>
      <c r="F33" s="114" t="s">
        <v>6</v>
      </c>
    </row>
    <row r="34" spans="1:7" ht="9" customHeight="1">
      <c r="A34" s="115"/>
      <c r="B34" s="111"/>
      <c r="C34" s="224"/>
      <c r="D34" s="224"/>
      <c r="E34" s="224"/>
      <c r="F34" s="114" t="s">
        <v>6</v>
      </c>
    </row>
    <row r="35" spans="1:7" ht="15" customHeight="1">
      <c r="A35" s="102" t="s">
        <v>265</v>
      </c>
      <c r="B35" s="220">
        <f>+B37+B44+B45</f>
        <v>111760.51</v>
      </c>
      <c r="C35" s="220">
        <f>+C37+C44+C45</f>
        <v>113212.33999999998</v>
      </c>
      <c r="D35" s="220">
        <f>+D37+D44+D45</f>
        <v>104609.65799999998</v>
      </c>
      <c r="E35" s="220">
        <f>+E37+E44+E45</f>
        <v>82292.673410000003</v>
      </c>
      <c r="F35" s="105">
        <f>E35/D35*100</f>
        <v>78.666420465689711</v>
      </c>
    </row>
    <row r="36" spans="1:7" ht="7.15" customHeight="1">
      <c r="A36" s="115"/>
      <c r="B36" s="224"/>
      <c r="C36" s="224"/>
      <c r="D36" s="224"/>
      <c r="E36" s="224"/>
      <c r="F36" s="114" t="s">
        <v>6</v>
      </c>
    </row>
    <row r="37" spans="1:7" ht="18" customHeight="1">
      <c r="A37" s="102" t="s">
        <v>266</v>
      </c>
      <c r="B37" s="226">
        <f>SUM(A38:B42)</f>
        <v>107551.405</v>
      </c>
      <c r="C37" s="226">
        <f>SUM(C38:C42)</f>
        <v>109466.42499999999</v>
      </c>
      <c r="D37" s="226">
        <f>SUM(D38:D42)</f>
        <v>100870.74299999999</v>
      </c>
      <c r="E37" s="226">
        <f>SUM(E38:E42)</f>
        <v>80439.790260000009</v>
      </c>
      <c r="F37" s="105">
        <f>E37/D37*100</f>
        <v>79.745412661429498</v>
      </c>
      <c r="G37" s="24"/>
    </row>
    <row r="38" spans="1:7" ht="20.25" customHeight="1">
      <c r="A38" s="115" t="s">
        <v>267</v>
      </c>
      <c r="B38" s="227">
        <v>100537.071</v>
      </c>
      <c r="C38" s="227">
        <v>100624.337</v>
      </c>
      <c r="D38" s="227">
        <v>92066.16</v>
      </c>
      <c r="E38" s="227">
        <v>73774.401330000008</v>
      </c>
      <c r="F38" s="114">
        <v>80.131941345223922</v>
      </c>
      <c r="G38" s="24"/>
    </row>
    <row r="39" spans="1:7" ht="17.25" customHeight="1">
      <c r="A39" s="115" t="s">
        <v>268</v>
      </c>
      <c r="B39" s="227">
        <v>4872.9260000000004</v>
      </c>
      <c r="C39" s="227">
        <v>5269.9390000000003</v>
      </c>
      <c r="D39" s="227">
        <v>5232.4340000000002</v>
      </c>
      <c r="E39" s="227">
        <v>4118.298569999999</v>
      </c>
      <c r="F39" s="114">
        <v>78.70712884290559</v>
      </c>
      <c r="G39" s="24"/>
    </row>
    <row r="40" spans="1:7" ht="15.75" customHeight="1">
      <c r="A40" s="115" t="s">
        <v>269</v>
      </c>
      <c r="B40" s="227">
        <v>997.51</v>
      </c>
      <c r="C40" s="227">
        <v>2343.9760000000001</v>
      </c>
      <c r="D40" s="227">
        <v>2343.9760000000001</v>
      </c>
      <c r="E40" s="227">
        <v>1523.9811499999998</v>
      </c>
      <c r="F40" s="114">
        <v>65.016926367846764</v>
      </c>
      <c r="G40" s="24"/>
    </row>
    <row r="41" spans="1:7" ht="15" customHeight="1">
      <c r="A41" s="115" t="s">
        <v>270</v>
      </c>
      <c r="B41" s="227">
        <v>0</v>
      </c>
      <c r="C41" s="227" t="s">
        <v>6</v>
      </c>
      <c r="D41" s="227" t="s">
        <v>6</v>
      </c>
      <c r="E41" s="227" t="s">
        <v>6</v>
      </c>
      <c r="F41" s="114" t="s">
        <v>6</v>
      </c>
      <c r="G41" s="24"/>
    </row>
    <row r="42" spans="1:7" ht="17.25" customHeight="1">
      <c r="A42" s="115" t="s">
        <v>271</v>
      </c>
      <c r="B42" s="227">
        <v>1143.8979999999999</v>
      </c>
      <c r="C42" s="227">
        <v>1228.173</v>
      </c>
      <c r="D42" s="227">
        <v>1228.173</v>
      </c>
      <c r="E42" s="227">
        <v>1023.10921</v>
      </c>
      <c r="F42" s="114">
        <v>83.303346515515315</v>
      </c>
      <c r="G42" s="24"/>
    </row>
    <row r="43" spans="1:7" ht="9" customHeight="1">
      <c r="A43" s="115" t="s">
        <v>6</v>
      </c>
      <c r="B43" s="228">
        <v>0</v>
      </c>
      <c r="C43" s="228">
        <v>0</v>
      </c>
      <c r="D43" s="228" t="s">
        <v>6</v>
      </c>
      <c r="E43" s="228" t="s">
        <v>6</v>
      </c>
      <c r="F43" s="114" t="s">
        <v>6</v>
      </c>
    </row>
    <row r="44" spans="1:7" ht="15" customHeight="1">
      <c r="A44" s="102" t="s">
        <v>272</v>
      </c>
      <c r="B44" s="349">
        <v>4209.1049999999996</v>
      </c>
      <c r="C44" s="349">
        <v>3745.915</v>
      </c>
      <c r="D44" s="349">
        <v>3738.915</v>
      </c>
      <c r="E44" s="349">
        <v>1852.8831499999999</v>
      </c>
      <c r="F44" s="105">
        <v>49.556706959104446</v>
      </c>
    </row>
    <row r="45" spans="1:7" ht="15" customHeight="1">
      <c r="A45" s="102" t="s">
        <v>273</v>
      </c>
      <c r="B45" s="111"/>
      <c r="C45" s="227">
        <v>0</v>
      </c>
      <c r="D45" s="227">
        <v>0</v>
      </c>
      <c r="E45" s="227">
        <v>0</v>
      </c>
      <c r="F45" s="114" t="s">
        <v>6</v>
      </c>
    </row>
    <row r="46" spans="1:7" ht="8.25" customHeight="1">
      <c r="A46" s="115"/>
      <c r="B46" s="111"/>
      <c r="C46" s="224"/>
      <c r="D46" s="224"/>
      <c r="E46" s="224"/>
      <c r="F46" s="114" t="s">
        <v>6</v>
      </c>
    </row>
    <row r="47" spans="1:7" ht="15" customHeight="1">
      <c r="A47" s="102" t="s">
        <v>274</v>
      </c>
      <c r="B47" s="220">
        <v>8710.5339999999997</v>
      </c>
      <c r="C47" s="220">
        <v>9580.3529999999992</v>
      </c>
      <c r="D47" s="220">
        <v>9580.3529999999992</v>
      </c>
      <c r="E47" s="220">
        <v>8747.8574900000003</v>
      </c>
      <c r="F47" s="105">
        <v>91.310387936644929</v>
      </c>
      <c r="G47" t="s">
        <v>6</v>
      </c>
    </row>
    <row r="48" spans="1:7" ht="7.15" customHeight="1">
      <c r="A48" s="115"/>
      <c r="B48" s="111"/>
      <c r="C48" s="111"/>
      <c r="D48" s="224"/>
      <c r="E48" s="224"/>
      <c r="F48" s="114" t="s">
        <v>6</v>
      </c>
    </row>
    <row r="49" spans="1:6" ht="15" customHeight="1">
      <c r="A49" s="115" t="s">
        <v>275</v>
      </c>
      <c r="B49" s="228">
        <v>8710.5339999999997</v>
      </c>
      <c r="C49" s="228">
        <v>9580.3529999999992</v>
      </c>
      <c r="D49" s="228">
        <v>9580.3529999999992</v>
      </c>
      <c r="E49" s="228">
        <v>8747.8574900000003</v>
      </c>
      <c r="F49" s="114">
        <v>91.310387936644929</v>
      </c>
    </row>
    <row r="50" spans="1:6" ht="14.25" customHeight="1">
      <c r="A50" s="115" t="s">
        <v>276</v>
      </c>
      <c r="B50" s="111"/>
      <c r="C50" s="111"/>
      <c r="D50" s="224">
        <v>0</v>
      </c>
      <c r="E50" s="224">
        <v>0</v>
      </c>
      <c r="F50" s="114" t="s">
        <v>6</v>
      </c>
    </row>
    <row r="51" spans="1:6" ht="15" customHeight="1">
      <c r="A51" s="115" t="s">
        <v>277</v>
      </c>
      <c r="B51" s="111"/>
      <c r="C51" s="111"/>
      <c r="D51" s="224" t="s">
        <v>6</v>
      </c>
      <c r="E51" s="224" t="s">
        <v>6</v>
      </c>
      <c r="F51" s="114" t="s">
        <v>6</v>
      </c>
    </row>
    <row r="52" spans="1:6" ht="15" customHeight="1">
      <c r="A52" s="115" t="s">
        <v>278</v>
      </c>
      <c r="B52" s="111"/>
      <c r="C52" s="111"/>
      <c r="D52" s="224">
        <v>0</v>
      </c>
      <c r="E52" s="224">
        <v>0</v>
      </c>
      <c r="F52" s="114" t="s">
        <v>6</v>
      </c>
    </row>
    <row r="53" spans="1:6" ht="8.25" customHeight="1">
      <c r="A53" s="115"/>
      <c r="B53" s="111"/>
      <c r="C53" s="111"/>
      <c r="D53" s="224"/>
      <c r="E53" s="224"/>
      <c r="F53" s="114" t="s">
        <v>6</v>
      </c>
    </row>
    <row r="54" spans="1:6" ht="18" customHeight="1">
      <c r="A54" s="102" t="s">
        <v>44</v>
      </c>
      <c r="B54" s="220">
        <f t="shared" ref="B54:E54" si="0">+B35+B47</f>
        <v>120471.04399999999</v>
      </c>
      <c r="C54" s="220">
        <f>+C35+C47</f>
        <v>122792.69299999998</v>
      </c>
      <c r="D54" s="220">
        <f t="shared" si="0"/>
        <v>114190.01099999998</v>
      </c>
      <c r="E54" s="220">
        <f t="shared" si="0"/>
        <v>91040.530899999998</v>
      </c>
      <c r="F54" s="105">
        <f>E54/D54*100</f>
        <v>79.727228417553974</v>
      </c>
    </row>
    <row r="55" spans="1:6" ht="9" customHeight="1">
      <c r="A55" s="115"/>
      <c r="B55" s="111"/>
      <c r="C55" s="224"/>
      <c r="D55" s="224"/>
      <c r="E55" s="224"/>
      <c r="F55" s="114" t="s">
        <v>6</v>
      </c>
    </row>
    <row r="56" spans="1:6" ht="18.600000000000001" customHeight="1">
      <c r="A56" s="350" t="s">
        <v>20</v>
      </c>
      <c r="B56" s="229"/>
      <c r="C56" s="230" t="s">
        <v>6</v>
      </c>
      <c r="D56" s="231" t="s">
        <v>6</v>
      </c>
      <c r="E56" s="232">
        <f>E31-E54</f>
        <v>-7375.058629999985</v>
      </c>
      <c r="F56" s="233" t="s">
        <v>6</v>
      </c>
    </row>
    <row r="57" spans="1:6" ht="15" customHeight="1">
      <c r="A57" s="234"/>
      <c r="B57" s="37"/>
      <c r="C57" s="235"/>
      <c r="D57" s="235"/>
      <c r="E57" s="235"/>
      <c r="F57" s="236"/>
    </row>
    <row r="58" spans="1:6" ht="22.5" customHeight="1">
      <c r="A58" s="72"/>
      <c r="B58" s="72"/>
      <c r="C58" s="37"/>
      <c r="D58" s="37" t="s">
        <v>6</v>
      </c>
      <c r="E58" s="37"/>
      <c r="F58" s="71"/>
    </row>
    <row r="59" spans="1:6" ht="15" customHeight="1">
      <c r="A59" s="33" t="s">
        <v>6</v>
      </c>
      <c r="B59" s="33"/>
      <c r="C59" s="33"/>
      <c r="D59" s="33"/>
      <c r="E59" s="33"/>
      <c r="F59" s="172"/>
    </row>
    <row r="60" spans="1:6" ht="15" customHeight="1">
      <c r="A60" s="33"/>
      <c r="B60" s="33"/>
      <c r="C60" s="33"/>
      <c r="D60" s="237" t="s">
        <v>6</v>
      </c>
      <c r="E60" s="237"/>
      <c r="F60" s="172"/>
    </row>
    <row r="61" spans="1:6" ht="15" customHeight="1">
      <c r="A61" s="136"/>
      <c r="B61" s="136"/>
      <c r="C61" s="238"/>
      <c r="D61" s="238"/>
      <c r="E61" s="238" t="s">
        <v>6</v>
      </c>
      <c r="F61" s="172"/>
    </row>
    <row r="62" spans="1:6" ht="15" customHeight="1">
      <c r="A62" s="136"/>
      <c r="B62" s="136"/>
      <c r="C62" s="238"/>
      <c r="D62" s="238"/>
      <c r="E62" s="238"/>
      <c r="F62" s="172"/>
    </row>
    <row r="63" spans="1:6" ht="15" customHeight="1">
      <c r="A63" s="136"/>
      <c r="B63" s="136"/>
      <c r="C63" s="238"/>
      <c r="D63" s="238"/>
      <c r="E63" s="238"/>
      <c r="F63" s="172"/>
    </row>
    <row r="64" spans="1:6" ht="15" customHeight="1">
      <c r="A64" s="37"/>
      <c r="B64" s="37"/>
      <c r="C64" s="11"/>
      <c r="D64" s="11"/>
      <c r="E64" s="33"/>
      <c r="F64" s="172"/>
    </row>
    <row r="65" spans="1:6" ht="15" customHeight="1">
      <c r="A65" s="37"/>
      <c r="B65" s="37"/>
      <c r="C65" s="11"/>
      <c r="D65" s="11"/>
      <c r="E65" s="33"/>
      <c r="F65" s="172"/>
    </row>
    <row r="66" spans="1:6" ht="15" customHeight="1">
      <c r="A66" s="37"/>
      <c r="B66" s="37"/>
      <c r="C66" s="33"/>
      <c r="D66" s="33"/>
      <c r="E66" s="33"/>
      <c r="F66" s="172"/>
    </row>
    <row r="67" spans="1:6">
      <c r="A67" s="11"/>
      <c r="B67" s="11"/>
      <c r="C67" s="33"/>
      <c r="D67" s="33"/>
      <c r="E67" s="33"/>
      <c r="F67" s="172"/>
    </row>
    <row r="68" spans="1:6">
      <c r="A68" s="11"/>
      <c r="B68" s="11"/>
      <c r="C68" s="33"/>
      <c r="D68" s="33"/>
      <c r="E68" s="33"/>
      <c r="F68" s="172"/>
    </row>
    <row r="69" spans="1:6">
      <c r="A69" s="11"/>
      <c r="B69" s="11"/>
      <c r="C69" s="33"/>
      <c r="D69" s="33"/>
      <c r="E69" s="33"/>
      <c r="F69" s="172"/>
    </row>
    <row r="70" spans="1:6" ht="15">
      <c r="A70" s="11"/>
      <c r="B70" s="11"/>
      <c r="C70" s="239"/>
      <c r="D70" s="239"/>
      <c r="E70" s="239"/>
      <c r="F70" s="172"/>
    </row>
    <row r="71" spans="1:6" ht="15">
      <c r="A71" s="11"/>
      <c r="B71" s="11"/>
      <c r="C71" s="239"/>
      <c r="D71" s="239"/>
      <c r="E71" s="239"/>
      <c r="F71" s="172"/>
    </row>
    <row r="72" spans="1:6">
      <c r="A72" s="11"/>
      <c r="B72" s="11"/>
      <c r="C72" s="33"/>
      <c r="D72" s="33"/>
      <c r="E72" s="33"/>
      <c r="F72" s="172"/>
    </row>
    <row r="73" spans="1:6">
      <c r="A73" s="33"/>
      <c r="B73" s="33"/>
      <c r="C73" s="33"/>
      <c r="D73" s="33"/>
      <c r="E73" s="33"/>
      <c r="F73" s="172"/>
    </row>
    <row r="74" spans="1:6">
      <c r="A74" s="33"/>
      <c r="B74" s="33"/>
      <c r="C74" s="33"/>
      <c r="D74" s="33"/>
      <c r="E74" s="33"/>
      <c r="F74" s="172"/>
    </row>
    <row r="75" spans="1:6">
      <c r="A75" s="33"/>
      <c r="B75" s="33"/>
      <c r="C75" s="33"/>
      <c r="D75" s="33"/>
      <c r="E75" s="33"/>
      <c r="F75" s="172"/>
    </row>
    <row r="76" spans="1:6">
      <c r="A76" s="33"/>
      <c r="B76" s="33"/>
      <c r="C76" s="33"/>
      <c r="D76" s="33"/>
      <c r="E76" s="33"/>
      <c r="F76" s="172"/>
    </row>
    <row r="77" spans="1:6">
      <c r="A77" s="33"/>
      <c r="B77" s="33"/>
      <c r="C77" s="33"/>
      <c r="D77" s="33"/>
      <c r="E77" s="33"/>
      <c r="F77" s="172"/>
    </row>
    <row r="78" spans="1:6">
      <c r="F78" s="31"/>
    </row>
    <row r="79" spans="1:6">
      <c r="F79" s="31"/>
    </row>
    <row r="80" spans="1:6">
      <c r="F80" s="31"/>
    </row>
    <row r="81" spans="6:6">
      <c r="F81" s="31"/>
    </row>
    <row r="82" spans="6:6">
      <c r="F82" s="31"/>
    </row>
    <row r="83" spans="6:6">
      <c r="F83" s="31"/>
    </row>
    <row r="84" spans="6:6">
      <c r="F84" s="31"/>
    </row>
    <row r="85" spans="6:6">
      <c r="F85" s="31"/>
    </row>
    <row r="86" spans="6:6">
      <c r="F86" s="31"/>
    </row>
    <row r="87" spans="6:6">
      <c r="F87" s="31"/>
    </row>
    <row r="88" spans="6:6">
      <c r="F88" s="31"/>
    </row>
    <row r="89" spans="6:6">
      <c r="F89" s="31"/>
    </row>
    <row r="90" spans="6:6">
      <c r="F90" s="31"/>
    </row>
    <row r="91" spans="6:6">
      <c r="F91" s="31"/>
    </row>
    <row r="92" spans="6:6">
      <c r="F92" s="31"/>
    </row>
  </sheetData>
  <mergeCells count="8">
    <mergeCell ref="A1:F1"/>
    <mergeCell ref="A2:F2"/>
    <mergeCell ref="A7:A9"/>
    <mergeCell ref="A3:F3"/>
    <mergeCell ref="A4:F4"/>
    <mergeCell ref="B7:E7"/>
    <mergeCell ref="B8:B9"/>
    <mergeCell ref="F7:F8"/>
  </mergeCells>
  <phoneticPr fontId="3" type="noConversion"/>
  <pageMargins left="1.1417322834645669" right="0.86614173228346458" top="0.6692913385826772" bottom="0.59055118110236227" header="0.51181102362204722" footer="0.51181102362204722"/>
  <pageSetup scale="85" firstPageNumber="0" orientation="portrait" horizontalDpi="4294967294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6" tint="0.79998168889431442"/>
  </sheetPr>
  <dimension ref="A1:P201"/>
  <sheetViews>
    <sheetView showGridLines="0" showZeros="0" tabSelected="1" workbookViewId="0">
      <selection activeCell="K13" sqref="K13"/>
    </sheetView>
  </sheetViews>
  <sheetFormatPr baseColWidth="10" defaultColWidth="11.42578125" defaultRowHeight="12.75"/>
  <cols>
    <col min="1" max="1" width="33.7109375" style="25" customWidth="1"/>
    <col min="2" max="2" width="13" style="25" customWidth="1"/>
    <col min="3" max="3" width="12.140625" style="25" customWidth="1"/>
    <col min="4" max="4" width="14" style="25" customWidth="1"/>
    <col min="5" max="6" width="12.7109375" style="25" customWidth="1"/>
    <col min="7" max="7" width="11.85546875" style="25" customWidth="1"/>
    <col min="8" max="8" width="11.7109375" style="25" customWidth="1"/>
    <col min="9" max="9" width="13.28515625" style="25" customWidth="1"/>
    <col min="10" max="10" width="24.140625" customWidth="1"/>
    <col min="11" max="11" width="13.5703125" customWidth="1"/>
    <col min="12" max="12" width="12.7109375" bestFit="1" customWidth="1"/>
  </cols>
  <sheetData>
    <row r="1" spans="1:12" ht="18" customHeight="1">
      <c r="A1" s="537" t="s">
        <v>316</v>
      </c>
      <c r="B1" s="537"/>
      <c r="C1" s="537"/>
      <c r="D1" s="537"/>
      <c r="E1" s="537"/>
      <c r="F1" s="537"/>
      <c r="G1" s="537"/>
      <c r="H1" s="537"/>
      <c r="I1" s="537"/>
    </row>
    <row r="2" spans="1:12" ht="18" customHeight="1">
      <c r="A2" s="537" t="s">
        <v>177</v>
      </c>
      <c r="B2" s="537"/>
      <c r="C2" s="537"/>
      <c r="D2" s="537"/>
      <c r="E2" s="537"/>
      <c r="F2" s="537"/>
      <c r="G2" s="537"/>
      <c r="H2" s="537"/>
      <c r="I2" s="537"/>
    </row>
    <row r="3" spans="1:12" ht="18" customHeight="1">
      <c r="A3" s="574" t="s">
        <v>248</v>
      </c>
      <c r="B3" s="574"/>
      <c r="C3" s="574"/>
      <c r="D3" s="574"/>
      <c r="E3" s="574"/>
      <c r="F3" s="574"/>
      <c r="G3" s="574"/>
      <c r="H3" s="574"/>
      <c r="I3" s="574"/>
    </row>
    <row r="4" spans="1:12" ht="18" customHeight="1">
      <c r="A4" s="574" t="s">
        <v>349</v>
      </c>
      <c r="B4" s="574"/>
      <c r="C4" s="574"/>
      <c r="D4" s="574"/>
      <c r="E4" s="574"/>
      <c r="F4" s="574"/>
      <c r="G4" s="574"/>
      <c r="H4" s="574"/>
      <c r="I4" s="574"/>
    </row>
    <row r="5" spans="1:12" ht="13.5" thickBot="1">
      <c r="A5" s="37"/>
      <c r="B5" s="37"/>
      <c r="C5" s="37"/>
      <c r="D5" s="37"/>
      <c r="E5" s="37"/>
      <c r="F5" s="37"/>
      <c r="G5" s="37"/>
      <c r="H5" s="37"/>
      <c r="I5" s="37" t="s">
        <v>6</v>
      </c>
      <c r="J5" s="9"/>
    </row>
    <row r="6" spans="1:12" ht="20.100000000000001" customHeight="1">
      <c r="A6" s="579" t="s">
        <v>0</v>
      </c>
      <c r="B6" s="589" t="s">
        <v>60</v>
      </c>
      <c r="C6" s="588" t="s">
        <v>45</v>
      </c>
      <c r="D6" s="588"/>
      <c r="E6" s="588"/>
      <c r="F6" s="582" t="s">
        <v>46</v>
      </c>
      <c r="G6" s="584" t="s">
        <v>15</v>
      </c>
      <c r="H6" s="585"/>
      <c r="I6" s="586" t="s">
        <v>174</v>
      </c>
      <c r="J6" s="6"/>
    </row>
    <row r="7" spans="1:12" ht="21.75" customHeight="1">
      <c r="A7" s="580"/>
      <c r="B7" s="590"/>
      <c r="C7" s="352" t="s">
        <v>10</v>
      </c>
      <c r="D7" s="352" t="s">
        <v>2</v>
      </c>
      <c r="E7" s="353" t="s">
        <v>59</v>
      </c>
      <c r="F7" s="583"/>
      <c r="G7" s="351" t="s">
        <v>16</v>
      </c>
      <c r="H7" s="351" t="s">
        <v>17</v>
      </c>
      <c r="I7" s="587"/>
    </row>
    <row r="8" spans="1:12" ht="16.5" customHeight="1" thickBot="1">
      <c r="A8" s="581"/>
      <c r="B8" s="591"/>
      <c r="C8" s="240">
        <v>1</v>
      </c>
      <c r="D8" s="240">
        <v>2</v>
      </c>
      <c r="E8" s="240">
        <v>3</v>
      </c>
      <c r="F8" s="240">
        <v>4</v>
      </c>
      <c r="G8" s="240" t="s">
        <v>336</v>
      </c>
      <c r="H8" s="240" t="s">
        <v>339</v>
      </c>
      <c r="I8" s="241" t="s">
        <v>340</v>
      </c>
    </row>
    <row r="9" spans="1:12" ht="24.75" customHeight="1">
      <c r="A9" s="242" t="s">
        <v>47</v>
      </c>
      <c r="B9" s="243">
        <f>+B11+B47</f>
        <v>120471044</v>
      </c>
      <c r="C9" s="243">
        <f>+C11+C47</f>
        <v>122792693</v>
      </c>
      <c r="D9" s="243">
        <f>++D11+D47</f>
        <v>114190011</v>
      </c>
      <c r="E9" s="243">
        <v>91040530.900000006</v>
      </c>
      <c r="F9" s="243">
        <f>++F11+F47</f>
        <v>81353135.560000017</v>
      </c>
      <c r="G9" s="243">
        <v>23149480.099999994</v>
      </c>
      <c r="H9" s="243">
        <v>31752162.099999994</v>
      </c>
      <c r="I9" s="244">
        <f>+E9/D9*100</f>
        <v>79.727228417553974</v>
      </c>
    </row>
    <row r="10" spans="1:12" ht="11.1" customHeight="1">
      <c r="A10" s="242"/>
      <c r="B10" s="245"/>
      <c r="C10" s="246"/>
      <c r="D10" s="246"/>
      <c r="E10" s="246" t="s">
        <v>6</v>
      </c>
      <c r="F10" s="246" t="s">
        <v>6</v>
      </c>
      <c r="G10" s="246" t="s">
        <v>6</v>
      </c>
      <c r="H10" s="246" t="s">
        <v>6</v>
      </c>
      <c r="I10" s="247" t="s">
        <v>6</v>
      </c>
    </row>
    <row r="11" spans="1:12" ht="15">
      <c r="A11" s="242" t="s">
        <v>284</v>
      </c>
      <c r="B11" s="248">
        <f>+B13+B21</f>
        <v>111760510</v>
      </c>
      <c r="C11" s="249">
        <f>+C13+C21</f>
        <v>113212340</v>
      </c>
      <c r="D11" s="249">
        <f>+D13+D21</f>
        <v>104609658</v>
      </c>
      <c r="E11" s="249">
        <v>82292674.410000011</v>
      </c>
      <c r="F11" s="249">
        <f>+F21+F13-1</f>
        <v>79430749.01000002</v>
      </c>
      <c r="G11" s="249">
        <v>22316983.589999989</v>
      </c>
      <c r="H11" s="249">
        <v>30919665.589999989</v>
      </c>
      <c r="I11" s="250">
        <f>+E11/D11*100</f>
        <v>78.666421421624392</v>
      </c>
      <c r="L11" t="s">
        <v>6</v>
      </c>
    </row>
    <row r="12" spans="1:12" ht="10.35" customHeight="1">
      <c r="A12" s="242"/>
      <c r="B12" s="245"/>
      <c r="C12" s="248"/>
      <c r="D12" s="248"/>
      <c r="E12" s="248" t="s">
        <v>6</v>
      </c>
      <c r="F12" s="248"/>
      <c r="G12" s="248"/>
      <c r="H12" s="248" t="s">
        <v>6</v>
      </c>
      <c r="I12" s="251"/>
    </row>
    <row r="13" spans="1:12" ht="18" customHeight="1">
      <c r="A13" s="242" t="s">
        <v>286</v>
      </c>
      <c r="B13" s="248">
        <f>SUM(B15:B19)</f>
        <v>107551405</v>
      </c>
      <c r="C13" s="248">
        <f>SUM(C15:C19)</f>
        <v>109466425</v>
      </c>
      <c r="D13" s="248">
        <f>SUM(D15:D19)</f>
        <v>100870743</v>
      </c>
      <c r="E13" s="248">
        <v>80439791.260000005</v>
      </c>
      <c r="F13" s="248">
        <f>SUM(F15:F19)</f>
        <v>77612687.820000023</v>
      </c>
      <c r="G13" s="248">
        <v>20430951.739999995</v>
      </c>
      <c r="H13" s="248">
        <v>29026633.739999995</v>
      </c>
      <c r="I13" s="251">
        <f>+E13/D13*100</f>
        <v>79.745413652797225</v>
      </c>
      <c r="K13" s="12"/>
    </row>
    <row r="14" spans="1:12" ht="11.1" customHeight="1">
      <c r="A14" s="242"/>
      <c r="B14" s="245"/>
      <c r="C14" s="248"/>
      <c r="D14" s="248"/>
      <c r="E14" s="248" t="s">
        <v>6</v>
      </c>
      <c r="F14" s="248"/>
      <c r="G14" s="248"/>
      <c r="H14" s="248"/>
      <c r="I14" s="251"/>
    </row>
    <row r="15" spans="1:12" ht="18" customHeight="1">
      <c r="A15" s="252" t="s">
        <v>48</v>
      </c>
      <c r="B15" s="253">
        <v>100537071</v>
      </c>
      <c r="C15" s="253">
        <v>100624337</v>
      </c>
      <c r="D15" s="253">
        <v>92066160</v>
      </c>
      <c r="E15" s="253">
        <v>73774401.330000013</v>
      </c>
      <c r="F15" s="253">
        <v>72609215.24000001</v>
      </c>
      <c r="G15" s="253">
        <v>18291758.669999987</v>
      </c>
      <c r="H15" s="253">
        <v>26849935.669999987</v>
      </c>
      <c r="I15" s="254">
        <f>+E15/D15*100</f>
        <v>80.131941345223922</v>
      </c>
    </row>
    <row r="16" spans="1:12" ht="18" customHeight="1">
      <c r="A16" s="252" t="s">
        <v>192</v>
      </c>
      <c r="B16" s="253">
        <v>4872926</v>
      </c>
      <c r="C16" s="253">
        <v>5269939</v>
      </c>
      <c r="D16" s="253">
        <v>5232434</v>
      </c>
      <c r="E16" s="253">
        <v>4118298.5699999994</v>
      </c>
      <c r="F16" s="253">
        <v>3426940.2299999995</v>
      </c>
      <c r="G16" s="253">
        <v>1114135.4300000006</v>
      </c>
      <c r="H16" s="253">
        <v>1151640.4300000006</v>
      </c>
      <c r="I16" s="254">
        <f>+E16/D16*100</f>
        <v>78.707128842905604</v>
      </c>
    </row>
    <row r="17" spans="1:13" ht="18" customHeight="1">
      <c r="A17" s="252" t="s">
        <v>49</v>
      </c>
      <c r="B17" s="253">
        <v>997510</v>
      </c>
      <c r="C17" s="253">
        <v>2343976</v>
      </c>
      <c r="D17" s="253">
        <v>2343976</v>
      </c>
      <c r="E17" s="253">
        <v>1523981.15</v>
      </c>
      <c r="F17" s="253">
        <v>961309.42999999993</v>
      </c>
      <c r="G17" s="253">
        <v>819994.85000000009</v>
      </c>
      <c r="H17" s="253">
        <v>819994.85000000009</v>
      </c>
      <c r="I17" s="254">
        <f>+E17/D17*100</f>
        <v>65.016926367846764</v>
      </c>
    </row>
    <row r="18" spans="1:13" ht="17.25" customHeight="1">
      <c r="A18" s="252" t="s">
        <v>202</v>
      </c>
      <c r="B18" s="253" t="s">
        <v>6</v>
      </c>
      <c r="C18" s="253"/>
      <c r="D18" s="253"/>
      <c r="E18" s="253"/>
      <c r="F18" s="253"/>
      <c r="G18" s="253"/>
      <c r="H18" s="253">
        <v>0</v>
      </c>
      <c r="I18" s="254" t="s">
        <v>6</v>
      </c>
    </row>
    <row r="19" spans="1:13" ht="18.75" customHeight="1">
      <c r="A19" s="252" t="s">
        <v>203</v>
      </c>
      <c r="B19" s="253">
        <v>1143898</v>
      </c>
      <c r="C19" s="253">
        <v>1228173</v>
      </c>
      <c r="D19" s="253">
        <v>1228173</v>
      </c>
      <c r="E19" s="253">
        <v>1023109.21</v>
      </c>
      <c r="F19" s="253">
        <v>615222.91999999993</v>
      </c>
      <c r="G19" s="253">
        <v>205063.79000000004</v>
      </c>
      <c r="H19" s="253">
        <v>205063.79000000004</v>
      </c>
      <c r="I19" s="254">
        <f>+E19/D19*100</f>
        <v>83.303346515515315</v>
      </c>
      <c r="L19" s="58"/>
    </row>
    <row r="20" spans="1:13" ht="9.75" customHeight="1">
      <c r="A20" s="242"/>
      <c r="B20" s="248"/>
      <c r="C20" s="248"/>
      <c r="D20" s="248"/>
      <c r="E20" s="248" t="s">
        <v>6</v>
      </c>
      <c r="F20" s="248"/>
      <c r="G20" s="248"/>
      <c r="H20" s="248"/>
      <c r="I20" s="251" t="s">
        <v>6</v>
      </c>
    </row>
    <row r="21" spans="1:13" ht="18" customHeight="1">
      <c r="A21" s="242" t="s">
        <v>287</v>
      </c>
      <c r="B21" s="248">
        <v>4209105</v>
      </c>
      <c r="C21" s="248">
        <v>3745915</v>
      </c>
      <c r="D21" s="248">
        <v>3738915</v>
      </c>
      <c r="E21" s="248">
        <v>1852883.15</v>
      </c>
      <c r="F21" s="248">
        <v>1818062.1899999997</v>
      </c>
      <c r="G21" s="248">
        <v>1886031.85</v>
      </c>
      <c r="H21" s="248">
        <v>1893031.85</v>
      </c>
      <c r="I21" s="251">
        <f>+E21/D21*100</f>
        <v>49.556706959104446</v>
      </c>
    </row>
    <row r="22" spans="1:13" ht="12.75" customHeight="1">
      <c r="A22" s="242" t="s">
        <v>144</v>
      </c>
      <c r="B22" s="248"/>
      <c r="C22" s="248"/>
      <c r="D22" s="248"/>
      <c r="E22" s="248" t="s">
        <v>6</v>
      </c>
      <c r="F22" s="248"/>
      <c r="G22" s="248"/>
      <c r="H22" s="248"/>
      <c r="I22" s="251" t="s">
        <v>6</v>
      </c>
    </row>
    <row r="23" spans="1:13" ht="18" customHeight="1">
      <c r="A23" s="252" t="s">
        <v>368</v>
      </c>
      <c r="B23" s="253">
        <v>4193105</v>
      </c>
      <c r="C23" s="253">
        <v>3650597</v>
      </c>
      <c r="D23" s="253">
        <v>3643597</v>
      </c>
      <c r="E23" s="253">
        <v>1772298.64</v>
      </c>
      <c r="F23" s="253">
        <v>1767634.1899999997</v>
      </c>
      <c r="G23" s="253">
        <v>1871298.36</v>
      </c>
      <c r="H23" s="253">
        <v>1878298.36</v>
      </c>
      <c r="I23" s="254">
        <f>+E23/D23*100</f>
        <v>48.641456231301099</v>
      </c>
    </row>
    <row r="24" spans="1:13" ht="12.75" hidden="1" customHeight="1">
      <c r="A24" s="242" t="s">
        <v>50</v>
      </c>
      <c r="B24" s="248"/>
      <c r="C24" s="248" t="s">
        <v>6</v>
      </c>
      <c r="D24" s="248" t="s">
        <v>6</v>
      </c>
      <c r="E24" s="248" t="e">
        <v>#REF!</v>
      </c>
      <c r="F24" s="248"/>
      <c r="G24" s="248"/>
      <c r="H24" s="248"/>
      <c r="I24" s="251" t="s">
        <v>6</v>
      </c>
    </row>
    <row r="25" spans="1:13" ht="12.75" hidden="1" customHeight="1">
      <c r="A25" s="242" t="s">
        <v>193</v>
      </c>
      <c r="B25" s="248"/>
      <c r="C25" s="248"/>
      <c r="D25" s="248"/>
      <c r="E25" s="248" t="e">
        <v>#REF!</v>
      </c>
      <c r="F25" s="248"/>
      <c r="G25" s="248"/>
      <c r="H25" s="248"/>
      <c r="I25" s="251" t="s">
        <v>6</v>
      </c>
    </row>
    <row r="26" spans="1:13" ht="12.75" hidden="1" customHeight="1">
      <c r="A26" s="242" t="s">
        <v>194</v>
      </c>
      <c r="B26" s="248"/>
      <c r="C26" s="248"/>
      <c r="D26" s="248"/>
      <c r="E26" s="248" t="e">
        <v>#REF!</v>
      </c>
      <c r="F26" s="248"/>
      <c r="G26" s="248"/>
      <c r="H26" s="248"/>
      <c r="I26" s="251" t="s">
        <v>6</v>
      </c>
    </row>
    <row r="27" spans="1:13" ht="12.75" hidden="1" customHeight="1">
      <c r="A27" s="242" t="s">
        <v>51</v>
      </c>
      <c r="B27" s="248"/>
      <c r="C27" s="248"/>
      <c r="D27" s="248"/>
      <c r="E27" s="248" t="e">
        <v>#REF!</v>
      </c>
      <c r="F27" s="248"/>
      <c r="G27" s="248"/>
      <c r="H27" s="248"/>
      <c r="I27" s="251" t="s">
        <v>6</v>
      </c>
    </row>
    <row r="28" spans="1:13" ht="12.75" customHeight="1">
      <c r="A28" s="242"/>
      <c r="B28" s="248"/>
      <c r="C28" s="248"/>
      <c r="D28" s="248"/>
      <c r="E28" s="248"/>
      <c r="F28" s="248"/>
      <c r="G28" s="248"/>
      <c r="H28" s="248"/>
      <c r="I28" s="251"/>
    </row>
    <row r="29" spans="1:13" ht="18" customHeight="1">
      <c r="A29" s="252" t="s">
        <v>282</v>
      </c>
      <c r="B29" s="253">
        <v>4193105</v>
      </c>
      <c r="C29" s="253">
        <v>3650597</v>
      </c>
      <c r="D29" s="253">
        <v>3643597</v>
      </c>
      <c r="E29" s="253">
        <v>1772298.64</v>
      </c>
      <c r="F29" s="253">
        <v>1767634.1899999997</v>
      </c>
      <c r="G29" s="253">
        <v>1871298.36</v>
      </c>
      <c r="H29" s="253">
        <v>1878298.36</v>
      </c>
      <c r="I29" s="254">
        <f>+E29/D29*100</f>
        <v>48.641456231301099</v>
      </c>
      <c r="L29" s="1"/>
      <c r="M29" s="1"/>
    </row>
    <row r="30" spans="1:13" ht="18" customHeight="1">
      <c r="A30" s="252" t="s">
        <v>283</v>
      </c>
      <c r="B30" s="253"/>
      <c r="C30" s="253" t="s">
        <v>6</v>
      </c>
      <c r="D30" s="253" t="s">
        <v>6</v>
      </c>
      <c r="E30" s="253" t="s">
        <v>6</v>
      </c>
      <c r="F30" s="253"/>
      <c r="G30" s="253"/>
      <c r="H30" s="253"/>
      <c r="I30" s="254" t="s">
        <v>6</v>
      </c>
    </row>
    <row r="31" spans="1:13" ht="18" customHeight="1">
      <c r="A31" s="252" t="s">
        <v>369</v>
      </c>
      <c r="B31" s="253"/>
      <c r="C31" s="253" t="s">
        <v>6</v>
      </c>
      <c r="D31" s="253" t="s">
        <v>6</v>
      </c>
      <c r="E31" s="253" t="s">
        <v>6</v>
      </c>
      <c r="F31" s="253"/>
      <c r="G31" s="253"/>
      <c r="H31" s="253"/>
      <c r="I31" s="254" t="s">
        <v>6</v>
      </c>
      <c r="L31" s="1"/>
    </row>
    <row r="32" spans="1:13" ht="18" customHeight="1">
      <c r="A32" s="252" t="s">
        <v>279</v>
      </c>
      <c r="B32" s="253">
        <v>16000</v>
      </c>
      <c r="C32" s="253">
        <v>50790</v>
      </c>
      <c r="D32" s="253">
        <v>50790</v>
      </c>
      <c r="E32" s="253">
        <v>42170</v>
      </c>
      <c r="F32" s="253">
        <v>23190</v>
      </c>
      <c r="G32" s="253">
        <v>8620</v>
      </c>
      <c r="H32" s="253">
        <v>8620</v>
      </c>
      <c r="I32" s="254">
        <f>+E32/D32*100</f>
        <v>83.028155148651308</v>
      </c>
    </row>
    <row r="33" spans="1:14" ht="12.6" customHeight="1">
      <c r="A33" s="242"/>
      <c r="B33" s="248"/>
      <c r="C33" s="248"/>
      <c r="D33" s="248"/>
      <c r="E33" s="248"/>
      <c r="F33" s="248"/>
      <c r="G33" s="248"/>
      <c r="H33" s="248"/>
      <c r="I33" s="251"/>
    </row>
    <row r="34" spans="1:14" ht="18" customHeight="1">
      <c r="A34" s="252" t="s">
        <v>280</v>
      </c>
      <c r="B34" s="253" t="s">
        <v>6</v>
      </c>
      <c r="C34" s="253">
        <v>44528</v>
      </c>
      <c r="D34" s="253">
        <v>44528</v>
      </c>
      <c r="E34" s="253">
        <v>38414.51</v>
      </c>
      <c r="F34" s="253">
        <v>27238</v>
      </c>
      <c r="G34" s="253">
        <v>6113.489999999998</v>
      </c>
      <c r="H34" s="253">
        <v>6113.489999999998</v>
      </c>
      <c r="I34" s="254">
        <f>+E34/D34*100</f>
        <v>86.270459037010426</v>
      </c>
      <c r="N34" s="1"/>
    </row>
    <row r="35" spans="1:14" ht="11.45" customHeight="1">
      <c r="A35" s="242"/>
      <c r="B35" s="248"/>
      <c r="C35" s="248"/>
      <c r="D35" s="248"/>
      <c r="E35" s="248"/>
      <c r="F35" s="248"/>
      <c r="G35" s="248"/>
      <c r="H35" s="248"/>
      <c r="I35" s="251"/>
      <c r="N35" s="1"/>
    </row>
    <row r="36" spans="1:14" ht="20.25" customHeight="1">
      <c r="A36" s="252" t="s">
        <v>281</v>
      </c>
      <c r="B36" s="248"/>
      <c r="C36" s="248">
        <v>0</v>
      </c>
      <c r="D36" s="248">
        <v>0</v>
      </c>
      <c r="E36" s="253" t="s">
        <v>6</v>
      </c>
      <c r="F36" s="248">
        <v>0</v>
      </c>
      <c r="G36" s="248" t="s">
        <v>6</v>
      </c>
      <c r="H36" s="248" t="s">
        <v>6</v>
      </c>
      <c r="I36" s="251">
        <v>0</v>
      </c>
    </row>
    <row r="37" spans="1:14" ht="5.25" customHeight="1">
      <c r="A37" s="242"/>
      <c r="B37" s="248"/>
      <c r="C37" s="246"/>
      <c r="D37" s="246"/>
      <c r="E37" s="248" t="s">
        <v>6</v>
      </c>
      <c r="F37" s="246"/>
      <c r="G37" s="246"/>
      <c r="H37" s="246"/>
      <c r="I37" s="247"/>
    </row>
    <row r="38" spans="1:14" ht="12.75" hidden="1" customHeight="1">
      <c r="A38" s="242" t="s">
        <v>52</v>
      </c>
      <c r="B38" s="248"/>
      <c r="C38" s="246">
        <v>0</v>
      </c>
      <c r="D38" s="246">
        <v>0</v>
      </c>
      <c r="E38" s="248" t="e">
        <v>#REF!</v>
      </c>
      <c r="F38" s="246">
        <v>0</v>
      </c>
      <c r="G38" s="246" t="s">
        <v>6</v>
      </c>
      <c r="H38" s="246" t="s">
        <v>6</v>
      </c>
      <c r="I38" s="247" t="s">
        <v>6</v>
      </c>
    </row>
    <row r="39" spans="1:14" ht="12.75" hidden="1" customHeight="1">
      <c r="A39" s="242"/>
      <c r="B39" s="248"/>
      <c r="C39" s="246"/>
      <c r="D39" s="246"/>
      <c r="E39" s="248" t="e">
        <v>#REF!</v>
      </c>
      <c r="F39" s="246"/>
      <c r="G39" s="246"/>
      <c r="H39" s="246"/>
      <c r="I39" s="247" t="s">
        <v>6</v>
      </c>
    </row>
    <row r="40" spans="1:14" ht="12.75" hidden="1" customHeight="1">
      <c r="A40" s="242" t="s">
        <v>53</v>
      </c>
      <c r="B40" s="248"/>
      <c r="C40" s="246">
        <v>0</v>
      </c>
      <c r="D40" s="246">
        <v>0</v>
      </c>
      <c r="E40" s="248" t="e">
        <v>#REF!</v>
      </c>
      <c r="F40" s="246">
        <v>0</v>
      </c>
      <c r="G40" s="246" t="e">
        <v>#REF!</v>
      </c>
      <c r="H40" s="246" t="e">
        <v>#REF!</v>
      </c>
      <c r="I40" s="247" t="e">
        <f>+E40/D40*100</f>
        <v>#REF!</v>
      </c>
    </row>
    <row r="41" spans="1:14" ht="12.75" hidden="1" customHeight="1">
      <c r="A41" s="242" t="s">
        <v>54</v>
      </c>
      <c r="B41" s="248"/>
      <c r="C41" s="246">
        <v>0</v>
      </c>
      <c r="D41" s="246">
        <v>0</v>
      </c>
      <c r="E41" s="248" t="e">
        <v>#REF!</v>
      </c>
      <c r="F41" s="246">
        <v>0</v>
      </c>
      <c r="G41" s="246" t="e">
        <v>#REF!</v>
      </c>
      <c r="H41" s="246" t="e">
        <v>#REF!</v>
      </c>
      <c r="I41" s="247" t="e">
        <f>+E41/D41*100</f>
        <v>#REF!</v>
      </c>
    </row>
    <row r="42" spans="1:14" ht="12.75" hidden="1" customHeight="1">
      <c r="A42" s="242" t="s">
        <v>55</v>
      </c>
      <c r="B42" s="248"/>
      <c r="C42" s="246"/>
      <c r="D42" s="246"/>
      <c r="E42" s="248" t="e">
        <v>#REF!</v>
      </c>
      <c r="F42" s="246"/>
      <c r="G42" s="246" t="e">
        <v>#REF!</v>
      </c>
      <c r="H42" s="246" t="e">
        <v>#REF!</v>
      </c>
      <c r="I42" s="247"/>
    </row>
    <row r="43" spans="1:14" ht="12.75" hidden="1" customHeight="1">
      <c r="A43" s="242"/>
      <c r="B43" s="248"/>
      <c r="C43" s="246"/>
      <c r="D43" s="246"/>
      <c r="E43" s="248" t="e">
        <v>#REF!</v>
      </c>
      <c r="F43" s="246"/>
      <c r="G43" s="246" t="e">
        <v>#REF!</v>
      </c>
      <c r="H43" s="246" t="e">
        <v>#REF!</v>
      </c>
      <c r="I43" s="247" t="s">
        <v>6</v>
      </c>
    </row>
    <row r="44" spans="1:14" ht="12.75" hidden="1" customHeight="1">
      <c r="A44" s="242" t="s">
        <v>6</v>
      </c>
      <c r="B44" s="248"/>
      <c r="C44" s="246"/>
      <c r="D44" s="246"/>
      <c r="E44" s="248" t="e">
        <v>#REF!</v>
      </c>
      <c r="F44" s="246"/>
      <c r="G44" s="246" t="e">
        <v>#REF!</v>
      </c>
      <c r="H44" s="246" t="e">
        <v>#REF!</v>
      </c>
      <c r="I44" s="247" t="s">
        <v>6</v>
      </c>
    </row>
    <row r="45" spans="1:14" ht="8.4499999999999993" customHeight="1">
      <c r="A45" s="242"/>
      <c r="B45" s="248"/>
      <c r="C45" s="246"/>
      <c r="D45" s="246"/>
      <c r="E45" s="248"/>
      <c r="F45" s="246"/>
      <c r="G45" s="246"/>
      <c r="H45" s="246"/>
      <c r="I45" s="247"/>
    </row>
    <row r="46" spans="1:14" ht="7.9" customHeight="1">
      <c r="A46" s="242" t="s">
        <v>6</v>
      </c>
      <c r="B46" s="248"/>
      <c r="C46" s="246"/>
      <c r="D46" s="246"/>
      <c r="E46" s="248" t="s">
        <v>6</v>
      </c>
      <c r="F46" s="246"/>
      <c r="G46" s="246" t="s">
        <v>6</v>
      </c>
      <c r="H46" s="246" t="s">
        <v>6</v>
      </c>
      <c r="I46" s="247" t="s">
        <v>6</v>
      </c>
    </row>
    <row r="47" spans="1:14" ht="15">
      <c r="A47" s="255" t="s">
        <v>285</v>
      </c>
      <c r="B47" s="249">
        <v>8710534</v>
      </c>
      <c r="C47" s="249">
        <v>9580353</v>
      </c>
      <c r="D47" s="249">
        <v>9580353</v>
      </c>
      <c r="E47" s="249">
        <v>8747857.4900000002</v>
      </c>
      <c r="F47" s="354">
        <v>1922386.55</v>
      </c>
      <c r="G47" s="354">
        <v>832495.50999999978</v>
      </c>
      <c r="H47" s="354">
        <v>832495.50999999978</v>
      </c>
      <c r="I47" s="355">
        <f>+E47/D47*100</f>
        <v>91.310387936644915</v>
      </c>
    </row>
    <row r="48" spans="1:14" ht="4.5" customHeight="1">
      <c r="A48" s="242"/>
      <c r="B48" s="248"/>
      <c r="C48" s="248" t="s">
        <v>6</v>
      </c>
      <c r="D48" s="256" t="s">
        <v>6</v>
      </c>
      <c r="E48" s="248" t="s">
        <v>6</v>
      </c>
      <c r="F48" s="246"/>
      <c r="G48" s="246"/>
      <c r="H48" s="246"/>
      <c r="I48" s="247" t="s">
        <v>6</v>
      </c>
    </row>
    <row r="49" spans="1:16" ht="13.5">
      <c r="A49" s="242" t="s">
        <v>288</v>
      </c>
      <c r="B49" s="248">
        <v>8710534</v>
      </c>
      <c r="C49" s="248">
        <v>9580353</v>
      </c>
      <c r="D49" s="248">
        <v>9580353</v>
      </c>
      <c r="E49" s="248">
        <v>8747857.4900000002</v>
      </c>
      <c r="F49" s="248">
        <v>1922386.55</v>
      </c>
      <c r="G49" s="246">
        <v>832495.50999999978</v>
      </c>
      <c r="H49" s="246">
        <v>832495.50999999978</v>
      </c>
      <c r="I49" s="247">
        <f>+E49/D49*100</f>
        <v>91.310387936644915</v>
      </c>
      <c r="L49" t="s">
        <v>6</v>
      </c>
      <c r="N49" s="6"/>
      <c r="O49" s="6"/>
      <c r="P49" s="6"/>
    </row>
    <row r="50" spans="1:16" ht="6" customHeight="1">
      <c r="A50" s="242"/>
      <c r="B50" s="248"/>
      <c r="C50" s="248"/>
      <c r="D50" s="248"/>
      <c r="E50" s="248" t="s">
        <v>6</v>
      </c>
      <c r="F50" s="246"/>
      <c r="G50" s="246" t="s">
        <v>6</v>
      </c>
      <c r="H50" s="246" t="s">
        <v>6</v>
      </c>
      <c r="I50" s="247"/>
      <c r="J50" s="6"/>
      <c r="N50" s="6"/>
      <c r="O50" s="6"/>
      <c r="P50" s="6"/>
    </row>
    <row r="51" spans="1:16" ht="13.5">
      <c r="A51" s="252" t="s">
        <v>195</v>
      </c>
      <c r="B51" s="248">
        <v>6170855</v>
      </c>
      <c r="C51" s="253">
        <v>5230876</v>
      </c>
      <c r="D51" s="253">
        <v>5230876</v>
      </c>
      <c r="E51" s="253">
        <v>4946870.2300000004</v>
      </c>
      <c r="F51" s="253">
        <v>1254515.9099999999</v>
      </c>
      <c r="G51" s="257">
        <v>284005.76999999955</v>
      </c>
      <c r="H51" s="257">
        <v>284005.76999999955</v>
      </c>
      <c r="I51" s="258">
        <f>+E51/D51*100</f>
        <v>94.570588750335517</v>
      </c>
      <c r="J51" s="45"/>
      <c r="K51" s="6"/>
      <c r="L51" s="1"/>
      <c r="M51" s="1"/>
      <c r="N51" s="6"/>
      <c r="O51" s="34"/>
      <c r="P51" s="6"/>
    </row>
    <row r="52" spans="1:16" ht="13.5">
      <c r="A52" s="252" t="s">
        <v>204</v>
      </c>
      <c r="B52" s="248">
        <v>2264179</v>
      </c>
      <c r="C52" s="253">
        <v>2877117</v>
      </c>
      <c r="D52" s="253">
        <v>2877117</v>
      </c>
      <c r="E52" s="253">
        <v>2328739.0100000002</v>
      </c>
      <c r="F52" s="253">
        <v>666937.06000000006</v>
      </c>
      <c r="G52" s="257">
        <v>548377.98999999976</v>
      </c>
      <c r="H52" s="257">
        <v>548377.98999999976</v>
      </c>
      <c r="I52" s="258">
        <f>+E52/D52*100</f>
        <v>80.940017733029293</v>
      </c>
      <c r="J52" s="45"/>
      <c r="K52" s="6"/>
      <c r="L52" s="1"/>
      <c r="M52" s="1"/>
      <c r="N52" s="6"/>
      <c r="O52" s="34"/>
      <c r="P52" s="6"/>
    </row>
    <row r="53" spans="1:16" ht="13.5">
      <c r="A53" s="252" t="s">
        <v>205</v>
      </c>
      <c r="B53" s="248">
        <v>275500</v>
      </c>
      <c r="C53" s="253">
        <v>1472360</v>
      </c>
      <c r="D53" s="253">
        <v>1472360</v>
      </c>
      <c r="E53" s="253">
        <v>1472248.25</v>
      </c>
      <c r="F53" s="253">
        <v>933.58</v>
      </c>
      <c r="G53" s="257">
        <v>111.75</v>
      </c>
      <c r="H53" s="257">
        <v>111.75</v>
      </c>
      <c r="I53" s="258">
        <f>+E53/D53*100</f>
        <v>99.992410144258187</v>
      </c>
      <c r="J53" s="45"/>
      <c r="K53" s="6"/>
      <c r="L53" s="1"/>
      <c r="M53" s="1"/>
      <c r="N53" s="6"/>
      <c r="O53" s="6"/>
      <c r="P53" s="6"/>
    </row>
    <row r="54" spans="1:16" ht="7.5" customHeight="1">
      <c r="A54" s="242"/>
      <c r="B54" s="248"/>
      <c r="C54" s="246"/>
      <c r="D54" s="246"/>
      <c r="E54" s="246" t="s">
        <v>6</v>
      </c>
      <c r="F54" s="246"/>
      <c r="G54" s="246" t="s">
        <v>6</v>
      </c>
      <c r="H54" s="246" t="s">
        <v>6</v>
      </c>
      <c r="I54" s="247" t="s">
        <v>6</v>
      </c>
      <c r="J54" s="6"/>
    </row>
    <row r="55" spans="1:16" ht="13.5">
      <c r="A55" s="242" t="s">
        <v>289</v>
      </c>
      <c r="B55" s="248"/>
      <c r="C55" s="246">
        <v>0</v>
      </c>
      <c r="D55" s="246">
        <v>0</v>
      </c>
      <c r="E55" s="246" t="s">
        <v>6</v>
      </c>
      <c r="F55" s="246">
        <v>0</v>
      </c>
      <c r="G55" s="246" t="s">
        <v>6</v>
      </c>
      <c r="H55" s="246" t="s">
        <v>6</v>
      </c>
      <c r="I55" s="247" t="s">
        <v>6</v>
      </c>
      <c r="J55" s="6"/>
    </row>
    <row r="56" spans="1:16" ht="9" customHeight="1">
      <c r="A56" s="252"/>
      <c r="B56" s="248"/>
      <c r="C56" s="246"/>
      <c r="D56" s="246"/>
      <c r="E56" s="246" t="s">
        <v>6</v>
      </c>
      <c r="F56" s="246" t="s">
        <v>6</v>
      </c>
      <c r="G56" s="246" t="s">
        <v>6</v>
      </c>
      <c r="H56" s="246" t="s">
        <v>6</v>
      </c>
      <c r="I56" s="247" t="s">
        <v>6</v>
      </c>
      <c r="J56" s="6"/>
    </row>
    <row r="57" spans="1:16" ht="13.5">
      <c r="A57" s="252" t="s">
        <v>196</v>
      </c>
      <c r="B57" s="248"/>
      <c r="C57" s="246"/>
      <c r="D57" s="246"/>
      <c r="E57" s="246" t="s">
        <v>6</v>
      </c>
      <c r="F57" s="246"/>
      <c r="G57" s="246" t="s">
        <v>6</v>
      </c>
      <c r="H57" s="246" t="s">
        <v>6</v>
      </c>
      <c r="I57" s="247" t="s">
        <v>6</v>
      </c>
      <c r="J57" s="6"/>
    </row>
    <row r="58" spans="1:16" ht="13.5">
      <c r="A58" s="252" t="s">
        <v>197</v>
      </c>
      <c r="B58" s="248"/>
      <c r="C58" s="246"/>
      <c r="D58" s="246"/>
      <c r="E58" s="246" t="s">
        <v>6</v>
      </c>
      <c r="F58" s="246"/>
      <c r="G58" s="246" t="s">
        <v>6</v>
      </c>
      <c r="H58" s="246" t="s">
        <v>6</v>
      </c>
      <c r="I58" s="247" t="s">
        <v>6</v>
      </c>
    </row>
    <row r="59" spans="1:16" ht="13.5">
      <c r="A59" s="252" t="s">
        <v>198</v>
      </c>
      <c r="B59" s="248"/>
      <c r="C59" s="246"/>
      <c r="D59" s="246"/>
      <c r="E59" s="246" t="s">
        <v>6</v>
      </c>
      <c r="F59" s="246"/>
      <c r="G59" s="246" t="s">
        <v>6</v>
      </c>
      <c r="H59" s="246" t="s">
        <v>6</v>
      </c>
      <c r="I59" s="247" t="s">
        <v>6</v>
      </c>
    </row>
    <row r="60" spans="1:16" ht="13.5">
      <c r="A60" s="252" t="s">
        <v>199</v>
      </c>
      <c r="B60" s="248"/>
      <c r="C60" s="246" t="s">
        <v>6</v>
      </c>
      <c r="D60" s="246" t="s">
        <v>6</v>
      </c>
      <c r="E60" s="246" t="s">
        <v>6</v>
      </c>
      <c r="F60" s="246"/>
      <c r="G60" s="246" t="s">
        <v>6</v>
      </c>
      <c r="H60" s="246" t="s">
        <v>6</v>
      </c>
      <c r="I60" s="247" t="s">
        <v>6</v>
      </c>
    </row>
    <row r="61" spans="1:16" ht="13.5">
      <c r="A61" s="252" t="s">
        <v>200</v>
      </c>
      <c r="B61" s="248"/>
      <c r="C61" s="246" t="s">
        <v>6</v>
      </c>
      <c r="D61" s="246" t="s">
        <v>6</v>
      </c>
      <c r="E61" s="246" t="s">
        <v>6</v>
      </c>
      <c r="F61" s="246"/>
      <c r="G61" s="246" t="s">
        <v>26</v>
      </c>
      <c r="H61" s="246" t="s">
        <v>6</v>
      </c>
      <c r="I61" s="247" t="s">
        <v>6</v>
      </c>
    </row>
    <row r="62" spans="1:16" ht="6.75" customHeight="1">
      <c r="A62" s="242"/>
      <c r="B62" s="248"/>
      <c r="C62" s="246"/>
      <c r="D62" s="246"/>
      <c r="E62" s="246" t="s">
        <v>6</v>
      </c>
      <c r="F62" s="246"/>
      <c r="G62" s="246" t="s">
        <v>6</v>
      </c>
      <c r="H62" s="246" t="s">
        <v>6</v>
      </c>
      <c r="I62" s="247" t="s">
        <v>6</v>
      </c>
    </row>
    <row r="63" spans="1:16" ht="13.5">
      <c r="A63" s="242" t="s">
        <v>290</v>
      </c>
      <c r="B63" s="248"/>
      <c r="C63" s="246">
        <v>0</v>
      </c>
      <c r="D63" s="246">
        <v>0</v>
      </c>
      <c r="E63" s="246" t="s">
        <v>6</v>
      </c>
      <c r="F63" s="246">
        <v>0</v>
      </c>
      <c r="G63" s="246" t="s">
        <v>26</v>
      </c>
      <c r="H63" s="246" t="s">
        <v>6</v>
      </c>
      <c r="I63" s="247" t="s">
        <v>6</v>
      </c>
    </row>
    <row r="64" spans="1:16" ht="7.5" customHeight="1">
      <c r="A64" s="242"/>
      <c r="B64" s="248"/>
      <c r="C64" s="246" t="s">
        <v>6</v>
      </c>
      <c r="D64" s="246"/>
      <c r="E64" s="246" t="s">
        <v>6</v>
      </c>
      <c r="F64" s="246"/>
      <c r="G64" s="246" t="s">
        <v>6</v>
      </c>
      <c r="H64" s="246" t="s">
        <v>6</v>
      </c>
      <c r="I64" s="247" t="s">
        <v>6</v>
      </c>
    </row>
    <row r="65" spans="1:9" ht="13.5">
      <c r="A65" s="252" t="s">
        <v>56</v>
      </c>
      <c r="B65" s="248"/>
      <c r="C65" s="246" t="s">
        <v>6</v>
      </c>
      <c r="D65" s="246"/>
      <c r="E65" s="246" t="s">
        <v>6</v>
      </c>
      <c r="F65" s="246"/>
      <c r="G65" s="246" t="s">
        <v>6</v>
      </c>
      <c r="H65" s="246" t="s">
        <v>6</v>
      </c>
      <c r="I65" s="247" t="s">
        <v>6</v>
      </c>
    </row>
    <row r="66" spans="1:9" ht="13.5">
      <c r="A66" s="252" t="s">
        <v>201</v>
      </c>
      <c r="B66" s="248"/>
      <c r="C66" s="246" t="s">
        <v>6</v>
      </c>
      <c r="D66" s="246"/>
      <c r="E66" s="246" t="s">
        <v>6</v>
      </c>
      <c r="F66" s="246"/>
      <c r="G66" s="246" t="s">
        <v>6</v>
      </c>
      <c r="H66" s="246" t="s">
        <v>6</v>
      </c>
      <c r="I66" s="247" t="s">
        <v>6</v>
      </c>
    </row>
    <row r="67" spans="1:9" ht="4.5" customHeight="1">
      <c r="A67" s="259"/>
      <c r="B67" s="260"/>
      <c r="C67" s="261"/>
      <c r="D67" s="261"/>
      <c r="E67" s="261" t="s">
        <v>6</v>
      </c>
      <c r="F67" s="261"/>
      <c r="G67" s="261" t="s">
        <v>6</v>
      </c>
      <c r="H67" s="261" t="s">
        <v>6</v>
      </c>
      <c r="I67" s="262" t="s">
        <v>6</v>
      </c>
    </row>
    <row r="68" spans="1:9" ht="15" hidden="1">
      <c r="A68" s="263" t="s">
        <v>242</v>
      </c>
      <c r="B68" s="264"/>
      <c r="C68" s="89">
        <f>SUM(C69)</f>
        <v>0</v>
      </c>
      <c r="D68" s="89">
        <f>SUM(D69)</f>
        <v>0</v>
      </c>
      <c r="E68" s="89" t="e">
        <f>+#REF!+J67</f>
        <v>#REF!</v>
      </c>
      <c r="F68" s="89">
        <f>SUM(F69)</f>
        <v>32083</v>
      </c>
      <c r="G68" s="89" t="e">
        <f>+D68-E68</f>
        <v>#REF!</v>
      </c>
      <c r="H68" s="89" t="e">
        <f>+C68-E68</f>
        <v>#REF!</v>
      </c>
      <c r="I68" s="265" t="e">
        <f>+E68/D68*100</f>
        <v>#REF!</v>
      </c>
    </row>
    <row r="69" spans="1:9" ht="12.75" hidden="1" customHeight="1">
      <c r="A69" s="266" t="s">
        <v>57</v>
      </c>
      <c r="B69" s="267"/>
      <c r="C69" s="90">
        <v>0</v>
      </c>
      <c r="D69" s="90">
        <v>0</v>
      </c>
      <c r="E69" s="89" t="e">
        <f>+#REF!+J68</f>
        <v>#REF!</v>
      </c>
      <c r="F69" s="90">
        <v>32083</v>
      </c>
      <c r="G69" s="89" t="e">
        <f>+D69-E69</f>
        <v>#REF!</v>
      </c>
      <c r="H69" s="89" t="e">
        <f>+C69-E69</f>
        <v>#REF!</v>
      </c>
      <c r="I69" s="94" t="e">
        <f>+E69/D69*100</f>
        <v>#REF!</v>
      </c>
    </row>
    <row r="70" spans="1:9" ht="14.25" hidden="1">
      <c r="A70" s="268" t="s">
        <v>58</v>
      </c>
      <c r="B70" s="269"/>
      <c r="C70" s="90">
        <v>0</v>
      </c>
      <c r="D70" s="90">
        <v>0</v>
      </c>
      <c r="E70" s="89" t="e">
        <f>+#REF!+J69</f>
        <v>#REF!</v>
      </c>
      <c r="F70" s="90"/>
      <c r="G70" s="90"/>
      <c r="H70" s="89" t="e">
        <f>+C70-E70</f>
        <v>#REF!</v>
      </c>
      <c r="I70" s="94"/>
    </row>
    <row r="71" spans="1:9" ht="6" customHeight="1" thickBot="1">
      <c r="A71" s="270"/>
      <c r="B71" s="271"/>
      <c r="C71" s="272"/>
      <c r="D71" s="272"/>
      <c r="E71" s="273" t="s">
        <v>6</v>
      </c>
      <c r="F71" s="272"/>
      <c r="G71" s="272"/>
      <c r="H71" s="273" t="s">
        <v>6</v>
      </c>
      <c r="I71" s="274"/>
    </row>
    <row r="72" spans="1:9" ht="15.75">
      <c r="A72" s="136"/>
      <c r="B72" s="136"/>
      <c r="C72" s="63"/>
      <c r="D72" s="63"/>
      <c r="E72" s="63"/>
      <c r="F72" s="63"/>
      <c r="G72" s="63"/>
      <c r="H72" s="63"/>
      <c r="I72" s="275"/>
    </row>
    <row r="73" spans="1:9">
      <c r="A73" s="29" t="s">
        <v>26</v>
      </c>
      <c r="B73" s="29"/>
      <c r="C73" s="32"/>
      <c r="D73" s="32"/>
      <c r="E73" s="30"/>
      <c r="F73" s="30"/>
      <c r="G73" s="30"/>
      <c r="H73" s="30"/>
      <c r="I73" s="31"/>
    </row>
    <row r="74" spans="1:9">
      <c r="A74" s="29" t="s">
        <v>6</v>
      </c>
      <c r="B74" s="29"/>
      <c r="C74" s="32"/>
      <c r="D74" s="32"/>
      <c r="E74" s="30"/>
      <c r="F74" s="30"/>
      <c r="G74" s="30"/>
      <c r="H74" s="30"/>
      <c r="I74" s="31"/>
    </row>
    <row r="75" spans="1:9">
      <c r="A75" s="29" t="s">
        <v>6</v>
      </c>
      <c r="B75" s="29"/>
      <c r="C75" s="32"/>
      <c r="D75" s="32"/>
      <c r="E75" s="30"/>
      <c r="F75" s="30"/>
      <c r="G75" s="30"/>
      <c r="H75" s="30"/>
      <c r="I75" s="31"/>
    </row>
    <row r="76" spans="1:9">
      <c r="A76" s="28" t="s">
        <v>6</v>
      </c>
      <c r="B76" s="28"/>
      <c r="C76" s="27"/>
      <c r="D76" s="27"/>
      <c r="E76" s="27"/>
      <c r="F76" s="27"/>
      <c r="G76" s="27"/>
      <c r="H76" s="27"/>
      <c r="I76" s="31"/>
    </row>
    <row r="77" spans="1:9">
      <c r="A77" s="28" t="s">
        <v>6</v>
      </c>
      <c r="B77" s="28"/>
      <c r="C77" s="27"/>
      <c r="D77" s="27"/>
      <c r="E77" s="27"/>
      <c r="F77" s="27"/>
      <c r="G77" s="27"/>
      <c r="H77" s="27"/>
      <c r="I77" s="31"/>
    </row>
    <row r="78" spans="1:9">
      <c r="A78" s="28" t="s">
        <v>6</v>
      </c>
      <c r="B78" s="28"/>
      <c r="C78" s="27"/>
      <c r="D78" s="27"/>
      <c r="E78" s="27"/>
      <c r="F78" s="27"/>
      <c r="G78" s="27"/>
      <c r="H78" s="27"/>
      <c r="I78" s="31"/>
    </row>
    <row r="79" spans="1:9">
      <c r="A79" s="28" t="s">
        <v>6</v>
      </c>
      <c r="B79" s="28"/>
      <c r="C79" s="27"/>
      <c r="D79" s="27"/>
      <c r="E79" s="27"/>
      <c r="F79" s="27"/>
      <c r="G79" s="27"/>
      <c r="H79" s="27"/>
      <c r="I79" s="31"/>
    </row>
    <row r="80" spans="1:9">
      <c r="A80" s="28" t="s">
        <v>6</v>
      </c>
      <c r="B80" s="28"/>
      <c r="C80" s="27"/>
      <c r="D80" s="27"/>
      <c r="E80" s="27"/>
      <c r="F80" s="27"/>
      <c r="G80" s="27"/>
      <c r="H80" s="27"/>
      <c r="I80" s="31"/>
    </row>
    <row r="81" spans="1:9">
      <c r="A81" s="28" t="s">
        <v>6</v>
      </c>
      <c r="B81" s="28"/>
      <c r="C81" s="27"/>
      <c r="D81" s="27"/>
      <c r="E81" s="27"/>
      <c r="F81" s="27"/>
      <c r="G81" s="27"/>
      <c r="H81" s="27"/>
      <c r="I81" s="31"/>
    </row>
    <row r="82" spans="1:9" ht="74.25" customHeight="1">
      <c r="A82" s="28" t="s">
        <v>6</v>
      </c>
      <c r="B82" s="28"/>
      <c r="C82" s="27"/>
      <c r="D82" s="27"/>
      <c r="E82" s="27"/>
      <c r="F82" s="27"/>
      <c r="G82" s="27"/>
      <c r="H82" s="27"/>
      <c r="I82" s="31"/>
    </row>
    <row r="83" spans="1:9">
      <c r="A83" s="25" t="s">
        <v>6</v>
      </c>
      <c r="C83" s="27"/>
      <c r="D83" s="27"/>
      <c r="E83" s="27"/>
      <c r="F83" s="27"/>
      <c r="G83" s="27"/>
      <c r="H83" s="27"/>
      <c r="I83" s="31"/>
    </row>
    <row r="84" spans="1:9">
      <c r="C84" s="27"/>
      <c r="D84" s="27"/>
      <c r="E84" s="27"/>
      <c r="F84" s="27"/>
      <c r="G84" s="27"/>
      <c r="H84" s="27"/>
      <c r="I84" s="31"/>
    </row>
    <row r="85" spans="1:9">
      <c r="A85" s="25" t="s">
        <v>6</v>
      </c>
      <c r="C85" s="27"/>
      <c r="D85" s="27"/>
      <c r="E85" s="27"/>
      <c r="F85" s="27"/>
      <c r="G85" s="27"/>
      <c r="H85" s="27"/>
      <c r="I85" s="31"/>
    </row>
    <row r="86" spans="1:9">
      <c r="A86" s="25" t="s">
        <v>6</v>
      </c>
      <c r="C86" s="27"/>
      <c r="D86" s="27"/>
      <c r="E86" s="27"/>
      <c r="F86" s="27"/>
      <c r="G86" s="27"/>
      <c r="H86" s="27"/>
      <c r="I86" s="31"/>
    </row>
    <row r="87" spans="1:9">
      <c r="C87" s="27"/>
      <c r="D87" s="27"/>
      <c r="E87" s="27"/>
      <c r="F87" s="27"/>
      <c r="G87" s="27"/>
      <c r="H87" s="27"/>
      <c r="I87" s="31"/>
    </row>
    <row r="88" spans="1:9">
      <c r="C88" s="27"/>
      <c r="D88" s="27"/>
      <c r="E88" s="27"/>
      <c r="F88" s="27"/>
      <c r="G88" s="27"/>
      <c r="H88" s="27"/>
      <c r="I88" s="31"/>
    </row>
    <row r="89" spans="1:9">
      <c r="C89" s="27"/>
      <c r="D89" s="27"/>
      <c r="E89" s="27"/>
      <c r="F89" s="27"/>
      <c r="G89" s="27"/>
      <c r="H89" s="27"/>
      <c r="I89" s="31"/>
    </row>
    <row r="90" spans="1:9">
      <c r="C90" s="27"/>
      <c r="D90" s="27"/>
      <c r="E90" s="27"/>
      <c r="F90" s="27"/>
      <c r="G90" s="27"/>
      <c r="H90" s="27"/>
      <c r="I90" s="31"/>
    </row>
    <row r="91" spans="1:9">
      <c r="C91" s="27"/>
      <c r="D91" s="27"/>
      <c r="E91" s="27"/>
      <c r="F91" s="27"/>
      <c r="G91" s="27"/>
      <c r="H91" s="27"/>
      <c r="I91" s="31"/>
    </row>
    <row r="92" spans="1:9">
      <c r="C92" s="27"/>
      <c r="D92" s="27"/>
      <c r="E92" s="27"/>
      <c r="F92" s="27"/>
      <c r="G92" s="27"/>
      <c r="H92" s="27"/>
      <c r="I92" s="31"/>
    </row>
    <row r="93" spans="1:9">
      <c r="C93" s="27"/>
      <c r="D93" s="27"/>
      <c r="E93" s="27"/>
      <c r="F93" s="27"/>
      <c r="G93" s="27"/>
      <c r="H93" s="27"/>
      <c r="I93" s="31"/>
    </row>
    <row r="94" spans="1:9">
      <c r="C94" s="27"/>
      <c r="D94" s="27"/>
      <c r="E94" s="27"/>
      <c r="F94" s="27"/>
      <c r="G94" s="27"/>
      <c r="H94" s="27"/>
      <c r="I94" s="31"/>
    </row>
    <row r="95" spans="1:9">
      <c r="C95" s="27"/>
      <c r="D95" s="27"/>
      <c r="E95" s="27"/>
      <c r="F95" s="27"/>
      <c r="G95" s="27"/>
      <c r="H95" s="27"/>
      <c r="I95" s="31"/>
    </row>
    <row r="96" spans="1:9">
      <c r="C96" s="27"/>
      <c r="D96" s="27"/>
      <c r="E96" s="27"/>
      <c r="F96" s="27"/>
      <c r="G96" s="27"/>
      <c r="H96" s="27"/>
      <c r="I96" s="31"/>
    </row>
    <row r="97" spans="3:9">
      <c r="C97" s="27"/>
      <c r="D97" s="27"/>
      <c r="E97" s="27"/>
      <c r="F97" s="27"/>
      <c r="G97" s="27"/>
      <c r="H97" s="27"/>
      <c r="I97" s="31"/>
    </row>
    <row r="98" spans="3:9">
      <c r="C98" s="27"/>
      <c r="D98" s="27"/>
      <c r="E98" s="27"/>
      <c r="F98" s="27"/>
      <c r="G98" s="27"/>
      <c r="H98" s="27"/>
      <c r="I98" s="31"/>
    </row>
    <row r="99" spans="3:9">
      <c r="C99" s="27"/>
      <c r="D99" s="27"/>
      <c r="E99" s="27"/>
      <c r="F99" s="27"/>
      <c r="G99" s="27"/>
      <c r="H99" s="27"/>
      <c r="I99" s="31"/>
    </row>
    <row r="100" spans="3:9">
      <c r="C100" s="27"/>
      <c r="D100" s="27"/>
      <c r="E100" s="27"/>
      <c r="F100" s="27"/>
      <c r="G100" s="27"/>
      <c r="H100" s="27"/>
      <c r="I100" s="31"/>
    </row>
    <row r="101" spans="3:9">
      <c r="C101" s="27"/>
      <c r="D101" s="27"/>
      <c r="E101" s="27"/>
      <c r="F101" s="27"/>
      <c r="G101" s="27"/>
      <c r="H101" s="27"/>
      <c r="I101" s="31"/>
    </row>
    <row r="102" spans="3:9">
      <c r="C102" s="27"/>
      <c r="D102" s="27"/>
      <c r="E102" s="27"/>
      <c r="F102" s="27"/>
      <c r="G102" s="27"/>
      <c r="H102" s="27"/>
      <c r="I102" s="31"/>
    </row>
    <row r="103" spans="3:9">
      <c r="C103" s="27"/>
      <c r="D103" s="27"/>
      <c r="E103" s="27"/>
      <c r="F103" s="27"/>
      <c r="G103" s="27"/>
      <c r="H103" s="27"/>
      <c r="I103" s="31"/>
    </row>
    <row r="104" spans="3:9">
      <c r="C104" s="27"/>
      <c r="D104" s="27"/>
      <c r="E104" s="27"/>
      <c r="F104" s="27"/>
      <c r="G104" s="27"/>
      <c r="H104" s="27"/>
      <c r="I104" s="31"/>
    </row>
    <row r="105" spans="3:9">
      <c r="C105" s="27"/>
      <c r="D105" s="27"/>
      <c r="E105" s="27"/>
      <c r="F105" s="27"/>
      <c r="G105" s="27"/>
      <c r="H105" s="27"/>
      <c r="I105" s="31"/>
    </row>
    <row r="106" spans="3:9">
      <c r="C106" s="27"/>
      <c r="D106" s="27"/>
      <c r="E106" s="27"/>
      <c r="F106" s="27"/>
      <c r="G106" s="27"/>
      <c r="H106" s="27"/>
      <c r="I106" s="31"/>
    </row>
    <row r="107" spans="3:9">
      <c r="C107" s="27"/>
      <c r="D107" s="27"/>
      <c r="E107" s="27"/>
      <c r="F107" s="27"/>
      <c r="G107" s="27"/>
      <c r="H107" s="27"/>
      <c r="I107" s="31"/>
    </row>
    <row r="108" spans="3:9">
      <c r="C108" s="27"/>
      <c r="D108" s="27"/>
      <c r="E108" s="27"/>
      <c r="F108" s="27"/>
      <c r="G108" s="27"/>
      <c r="H108" s="27"/>
      <c r="I108" s="31"/>
    </row>
    <row r="109" spans="3:9">
      <c r="C109" s="27"/>
      <c r="D109" s="27"/>
      <c r="E109" s="27"/>
      <c r="F109" s="27"/>
      <c r="G109" s="27"/>
      <c r="H109" s="27"/>
      <c r="I109" s="31"/>
    </row>
    <row r="110" spans="3:9">
      <c r="C110" s="27"/>
      <c r="D110" s="27"/>
      <c r="E110" s="27"/>
      <c r="F110" s="27"/>
      <c r="G110" s="27"/>
      <c r="H110" s="27"/>
      <c r="I110" s="31"/>
    </row>
    <row r="111" spans="3:9">
      <c r="C111" s="27"/>
      <c r="D111" s="27"/>
      <c r="E111" s="27"/>
      <c r="F111" s="27"/>
      <c r="G111" s="27"/>
      <c r="H111" s="27"/>
      <c r="I111" s="31"/>
    </row>
    <row r="112" spans="3:9">
      <c r="C112" s="27"/>
      <c r="D112" s="27"/>
      <c r="E112" s="27"/>
      <c r="F112" s="27"/>
      <c r="G112" s="27"/>
      <c r="H112" s="27"/>
      <c r="I112" s="31"/>
    </row>
    <row r="113" spans="3:9">
      <c r="C113" s="27"/>
      <c r="D113" s="27"/>
      <c r="E113" s="27"/>
      <c r="F113" s="27"/>
      <c r="G113" s="27"/>
      <c r="H113" s="27"/>
      <c r="I113" s="31"/>
    </row>
    <row r="114" spans="3:9">
      <c r="C114" s="27"/>
      <c r="D114" s="27"/>
      <c r="E114" s="27"/>
      <c r="F114" s="27"/>
      <c r="G114" s="27"/>
      <c r="H114" s="27"/>
      <c r="I114" s="31"/>
    </row>
    <row r="115" spans="3:9">
      <c r="C115" s="27"/>
      <c r="D115" s="27"/>
      <c r="E115" s="27"/>
      <c r="F115" s="27"/>
      <c r="G115" s="27"/>
      <c r="H115" s="27"/>
      <c r="I115" s="31"/>
    </row>
    <row r="116" spans="3:9">
      <c r="C116" s="27"/>
      <c r="D116" s="27"/>
      <c r="E116" s="27"/>
      <c r="F116" s="27"/>
      <c r="G116" s="27"/>
      <c r="H116" s="27"/>
      <c r="I116" s="31"/>
    </row>
    <row r="117" spans="3:9">
      <c r="C117" s="27"/>
      <c r="D117" s="27"/>
      <c r="E117" s="27"/>
      <c r="F117" s="27"/>
      <c r="G117" s="27"/>
      <c r="H117" s="27"/>
      <c r="I117" s="31"/>
    </row>
    <row r="118" spans="3:9">
      <c r="C118" s="27"/>
      <c r="D118" s="27"/>
      <c r="E118" s="27"/>
      <c r="F118" s="27"/>
      <c r="G118" s="27"/>
      <c r="H118" s="27"/>
      <c r="I118" s="31"/>
    </row>
    <row r="119" spans="3:9">
      <c r="C119" s="27"/>
      <c r="D119" s="27"/>
      <c r="E119" s="27"/>
      <c r="F119" s="27"/>
      <c r="G119" s="27"/>
      <c r="H119" s="27"/>
      <c r="I119" s="31"/>
    </row>
    <row r="120" spans="3:9">
      <c r="C120" s="27"/>
      <c r="D120" s="27"/>
      <c r="E120" s="27"/>
      <c r="F120" s="27"/>
      <c r="G120" s="27"/>
      <c r="H120" s="27"/>
      <c r="I120" s="31"/>
    </row>
    <row r="121" spans="3:9">
      <c r="C121" s="27"/>
      <c r="D121" s="27"/>
      <c r="E121" s="27"/>
      <c r="F121" s="27"/>
      <c r="G121" s="27"/>
      <c r="H121" s="27"/>
      <c r="I121" s="31"/>
    </row>
    <row r="122" spans="3:9">
      <c r="C122" s="27"/>
      <c r="D122" s="27"/>
      <c r="E122" s="27"/>
      <c r="F122" s="27"/>
      <c r="G122" s="27"/>
      <c r="H122" s="27"/>
      <c r="I122" s="31"/>
    </row>
    <row r="123" spans="3:9">
      <c r="C123" s="27"/>
      <c r="D123" s="27"/>
      <c r="E123" s="27"/>
      <c r="F123" s="27"/>
      <c r="G123" s="27"/>
      <c r="H123" s="27"/>
      <c r="I123" s="31"/>
    </row>
    <row r="124" spans="3:9">
      <c r="C124" s="27"/>
      <c r="D124" s="27"/>
      <c r="E124" s="27"/>
      <c r="F124" s="27"/>
      <c r="G124" s="27"/>
      <c r="H124" s="27"/>
      <c r="I124" s="31"/>
    </row>
    <row r="125" spans="3:9">
      <c r="C125" s="27"/>
      <c r="D125" s="27"/>
      <c r="E125" s="27"/>
      <c r="F125" s="27"/>
      <c r="G125" s="27"/>
      <c r="H125" s="27"/>
      <c r="I125" s="31"/>
    </row>
    <row r="126" spans="3:9">
      <c r="C126" s="27"/>
      <c r="D126" s="27"/>
      <c r="E126" s="27"/>
      <c r="F126" s="27"/>
      <c r="G126" s="27"/>
      <c r="H126" s="27"/>
      <c r="I126" s="31"/>
    </row>
    <row r="127" spans="3:9">
      <c r="C127" s="27"/>
      <c r="D127" s="27"/>
      <c r="E127" s="27"/>
      <c r="F127" s="27"/>
      <c r="G127" s="27"/>
      <c r="H127" s="27"/>
      <c r="I127" s="31"/>
    </row>
    <row r="128" spans="3:9">
      <c r="C128" s="27"/>
      <c r="D128" s="27"/>
      <c r="E128" s="27"/>
      <c r="F128" s="27"/>
      <c r="G128" s="27"/>
      <c r="H128" s="27"/>
      <c r="I128" s="31"/>
    </row>
    <row r="129" spans="3:9">
      <c r="C129" s="27"/>
      <c r="D129" s="27"/>
      <c r="E129" s="27"/>
      <c r="F129" s="27"/>
      <c r="G129" s="27"/>
      <c r="H129" s="27"/>
      <c r="I129" s="31"/>
    </row>
    <row r="130" spans="3:9">
      <c r="C130" s="27"/>
      <c r="D130" s="27"/>
      <c r="E130" s="27"/>
      <c r="F130" s="27"/>
      <c r="G130" s="27"/>
      <c r="H130" s="27"/>
      <c r="I130" s="31"/>
    </row>
    <row r="131" spans="3:9">
      <c r="C131" s="27"/>
      <c r="D131" s="27"/>
      <c r="E131" s="27"/>
      <c r="F131" s="27"/>
      <c r="G131" s="27"/>
      <c r="H131" s="27"/>
      <c r="I131" s="31"/>
    </row>
    <row r="132" spans="3:9">
      <c r="C132" s="27"/>
      <c r="D132" s="27"/>
      <c r="E132" s="27"/>
      <c r="F132" s="27"/>
      <c r="G132" s="27"/>
      <c r="H132" s="27"/>
      <c r="I132" s="31"/>
    </row>
    <row r="133" spans="3:9">
      <c r="C133" s="27"/>
      <c r="D133" s="27"/>
      <c r="E133" s="27"/>
      <c r="F133" s="27"/>
      <c r="G133" s="27"/>
      <c r="H133" s="27"/>
      <c r="I133" s="31"/>
    </row>
    <row r="134" spans="3:9">
      <c r="C134" s="27"/>
      <c r="D134" s="27"/>
      <c r="E134" s="27"/>
      <c r="F134" s="27"/>
      <c r="G134" s="27"/>
      <c r="H134" s="27"/>
      <c r="I134" s="31"/>
    </row>
    <row r="135" spans="3:9">
      <c r="C135" s="27"/>
      <c r="D135" s="27"/>
      <c r="E135" s="27"/>
      <c r="F135" s="27"/>
      <c r="G135" s="27"/>
      <c r="H135" s="27"/>
      <c r="I135" s="31"/>
    </row>
    <row r="136" spans="3:9">
      <c r="C136" s="27"/>
      <c r="D136" s="27"/>
      <c r="E136" s="27"/>
      <c r="F136" s="27"/>
      <c r="G136" s="27"/>
      <c r="H136" s="27"/>
      <c r="I136" s="31"/>
    </row>
    <row r="137" spans="3:9">
      <c r="C137" s="27"/>
      <c r="D137" s="27"/>
      <c r="E137" s="27"/>
      <c r="F137" s="27"/>
      <c r="G137" s="27"/>
      <c r="H137" s="27"/>
      <c r="I137" s="31"/>
    </row>
    <row r="138" spans="3:9">
      <c r="C138" s="27"/>
      <c r="D138" s="27"/>
      <c r="E138" s="27"/>
      <c r="F138" s="27"/>
      <c r="G138" s="27"/>
      <c r="H138" s="27"/>
      <c r="I138" s="31"/>
    </row>
    <row r="139" spans="3:9">
      <c r="C139" s="27"/>
      <c r="D139" s="27"/>
      <c r="E139" s="27"/>
      <c r="F139" s="27"/>
      <c r="G139" s="27"/>
      <c r="H139" s="27"/>
      <c r="I139" s="31"/>
    </row>
    <row r="140" spans="3:9">
      <c r="C140" s="27"/>
      <c r="D140" s="27"/>
      <c r="E140" s="27"/>
      <c r="F140" s="27"/>
      <c r="G140" s="27"/>
      <c r="H140" s="27"/>
      <c r="I140" s="31"/>
    </row>
    <row r="141" spans="3:9">
      <c r="C141" s="27"/>
      <c r="D141" s="27"/>
      <c r="E141" s="27"/>
      <c r="F141" s="27"/>
      <c r="G141" s="27"/>
      <c r="H141" s="27"/>
      <c r="I141" s="31"/>
    </row>
    <row r="142" spans="3:9">
      <c r="I142" s="31"/>
    </row>
    <row r="143" spans="3:9">
      <c r="I143" s="31"/>
    </row>
    <row r="144" spans="3:9">
      <c r="I144" s="31"/>
    </row>
    <row r="145" spans="9:9">
      <c r="I145" s="31"/>
    </row>
    <row r="146" spans="9:9">
      <c r="I146" s="31"/>
    </row>
    <row r="147" spans="9:9">
      <c r="I147" s="31"/>
    </row>
    <row r="148" spans="9:9">
      <c r="I148" s="31"/>
    </row>
    <row r="149" spans="9:9">
      <c r="I149" s="31"/>
    </row>
    <row r="150" spans="9:9">
      <c r="I150" s="31"/>
    </row>
    <row r="151" spans="9:9">
      <c r="I151" s="31"/>
    </row>
    <row r="152" spans="9:9">
      <c r="I152" s="31"/>
    </row>
    <row r="153" spans="9:9">
      <c r="I153" s="31"/>
    </row>
    <row r="154" spans="9:9">
      <c r="I154" s="31"/>
    </row>
    <row r="155" spans="9:9">
      <c r="I155" s="31"/>
    </row>
    <row r="156" spans="9:9">
      <c r="I156" s="31"/>
    </row>
    <row r="157" spans="9:9">
      <c r="I157" s="31"/>
    </row>
    <row r="158" spans="9:9">
      <c r="I158" s="31"/>
    </row>
    <row r="159" spans="9:9">
      <c r="I159" s="31"/>
    </row>
    <row r="160" spans="9:9">
      <c r="I160" s="31"/>
    </row>
    <row r="161" spans="9:9">
      <c r="I161" s="31"/>
    </row>
    <row r="162" spans="9:9">
      <c r="I162" s="31"/>
    </row>
    <row r="163" spans="9:9">
      <c r="I163" s="31"/>
    </row>
    <row r="164" spans="9:9">
      <c r="I164" s="31"/>
    </row>
    <row r="165" spans="9:9">
      <c r="I165" s="31"/>
    </row>
    <row r="166" spans="9:9">
      <c r="I166" s="31"/>
    </row>
    <row r="167" spans="9:9">
      <c r="I167" s="31"/>
    </row>
    <row r="168" spans="9:9">
      <c r="I168" s="31"/>
    </row>
    <row r="169" spans="9:9">
      <c r="I169" s="31"/>
    </row>
    <row r="170" spans="9:9">
      <c r="I170" s="31"/>
    </row>
    <row r="171" spans="9:9">
      <c r="I171" s="31"/>
    </row>
    <row r="172" spans="9:9">
      <c r="I172" s="31"/>
    </row>
    <row r="173" spans="9:9">
      <c r="I173" s="31"/>
    </row>
    <row r="174" spans="9:9">
      <c r="I174" s="31"/>
    </row>
    <row r="175" spans="9:9">
      <c r="I175" s="31"/>
    </row>
    <row r="176" spans="9:9">
      <c r="I176" s="31"/>
    </row>
    <row r="177" spans="9:9">
      <c r="I177" s="31"/>
    </row>
    <row r="178" spans="9:9">
      <c r="I178" s="31"/>
    </row>
    <row r="179" spans="9:9">
      <c r="I179" s="31"/>
    </row>
    <row r="180" spans="9:9">
      <c r="I180" s="31"/>
    </row>
    <row r="181" spans="9:9">
      <c r="I181" s="31"/>
    </row>
    <row r="182" spans="9:9">
      <c r="I182" s="31"/>
    </row>
    <row r="183" spans="9:9">
      <c r="I183" s="31"/>
    </row>
    <row r="184" spans="9:9">
      <c r="I184" s="31"/>
    </row>
    <row r="185" spans="9:9">
      <c r="I185" s="31"/>
    </row>
    <row r="186" spans="9:9">
      <c r="I186" s="31"/>
    </row>
    <row r="187" spans="9:9">
      <c r="I187" s="31"/>
    </row>
    <row r="188" spans="9:9">
      <c r="I188" s="31"/>
    </row>
    <row r="189" spans="9:9">
      <c r="I189" s="31"/>
    </row>
    <row r="190" spans="9:9">
      <c r="I190" s="31"/>
    </row>
    <row r="191" spans="9:9">
      <c r="I191" s="31"/>
    </row>
    <row r="192" spans="9:9">
      <c r="I192" s="31"/>
    </row>
    <row r="193" spans="9:9">
      <c r="I193" s="31"/>
    </row>
    <row r="194" spans="9:9">
      <c r="I194" s="31"/>
    </row>
    <row r="195" spans="9:9">
      <c r="I195" s="31"/>
    </row>
    <row r="196" spans="9:9">
      <c r="I196" s="31"/>
    </row>
    <row r="197" spans="9:9">
      <c r="I197" s="31"/>
    </row>
    <row r="198" spans="9:9">
      <c r="I198" s="31"/>
    </row>
    <row r="199" spans="9:9">
      <c r="I199" s="31"/>
    </row>
    <row r="200" spans="9:9">
      <c r="I200" s="31"/>
    </row>
    <row r="201" spans="9:9">
      <c r="I201" s="31"/>
    </row>
  </sheetData>
  <mergeCells count="10">
    <mergeCell ref="A1:I1"/>
    <mergeCell ref="A2:I2"/>
    <mergeCell ref="A6:A8"/>
    <mergeCell ref="A3:I3"/>
    <mergeCell ref="A4:I4"/>
    <mergeCell ref="F6:F7"/>
    <mergeCell ref="G6:H6"/>
    <mergeCell ref="I6:I7"/>
    <mergeCell ref="C6:E6"/>
    <mergeCell ref="B6:B8"/>
  </mergeCells>
  <phoneticPr fontId="3" type="noConversion"/>
  <pageMargins left="0.47244094488188981" right="7.874015748031496E-2" top="0.98425196850393704" bottom="0.78740157480314965" header="0.51181102362204722" footer="0.51181102362204722"/>
  <pageSetup scale="75" firstPageNumber="0" orientation="portrait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J32"/>
  <sheetViews>
    <sheetView workbookViewId="0">
      <selection activeCell="L35" sqref="L35"/>
    </sheetView>
  </sheetViews>
  <sheetFormatPr baseColWidth="10" defaultRowHeight="12.75"/>
  <cols>
    <col min="1" max="1" width="6.42578125" customWidth="1"/>
    <col min="2" max="2" width="26.7109375" customWidth="1"/>
  </cols>
  <sheetData>
    <row r="1" spans="1:10" ht="15">
      <c r="A1" s="537" t="s">
        <v>176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0" ht="15">
      <c r="A2" s="537" t="s">
        <v>177</v>
      </c>
      <c r="B2" s="537"/>
      <c r="C2" s="537"/>
      <c r="D2" s="537"/>
      <c r="E2" s="537"/>
      <c r="F2" s="537"/>
      <c r="G2" s="537"/>
      <c r="H2" s="537"/>
      <c r="I2" s="537"/>
      <c r="J2" s="537"/>
    </row>
    <row r="3" spans="1:10" ht="15">
      <c r="A3" s="562" t="s">
        <v>350</v>
      </c>
      <c r="B3" s="562"/>
      <c r="C3" s="562"/>
      <c r="D3" s="562"/>
      <c r="E3" s="562"/>
      <c r="F3" s="562"/>
      <c r="G3" s="562"/>
      <c r="H3" s="562"/>
      <c r="I3" s="562"/>
      <c r="J3" s="562"/>
    </row>
    <row r="4" spans="1:10" ht="15">
      <c r="A4" s="562" t="s">
        <v>351</v>
      </c>
      <c r="B4" s="562"/>
      <c r="C4" s="562"/>
      <c r="D4" s="562"/>
      <c r="E4" s="562"/>
      <c r="F4" s="562"/>
      <c r="G4" s="562"/>
      <c r="H4" s="562"/>
      <c r="I4" s="562"/>
      <c r="J4" s="562"/>
    </row>
    <row r="5" spans="1:10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>
      <c r="A6" s="593" t="s">
        <v>352</v>
      </c>
      <c r="B6" s="595" t="s">
        <v>0</v>
      </c>
      <c r="C6" s="597" t="s">
        <v>22</v>
      </c>
      <c r="D6" s="598"/>
      <c r="E6" s="598"/>
      <c r="F6" s="599"/>
      <c r="G6" s="595" t="s">
        <v>353</v>
      </c>
      <c r="H6" s="600" t="s">
        <v>166</v>
      </c>
      <c r="I6" s="601"/>
      <c r="J6" s="602" t="s">
        <v>354</v>
      </c>
    </row>
    <row r="7" spans="1:10">
      <c r="A7" s="580"/>
      <c r="B7" s="590"/>
      <c r="C7" s="485" t="s">
        <v>60</v>
      </c>
      <c r="D7" s="486" t="s">
        <v>10</v>
      </c>
      <c r="E7" s="487" t="s">
        <v>2</v>
      </c>
      <c r="F7" s="488" t="s">
        <v>11</v>
      </c>
      <c r="G7" s="596"/>
      <c r="H7" s="489" t="s">
        <v>16</v>
      </c>
      <c r="I7" s="490" t="s">
        <v>17</v>
      </c>
      <c r="J7" s="603"/>
    </row>
    <row r="8" spans="1:10">
      <c r="A8" s="594"/>
      <c r="B8" s="596"/>
      <c r="C8" s="491"/>
      <c r="D8" s="492">
        <v>1</v>
      </c>
      <c r="E8" s="493">
        <v>2</v>
      </c>
      <c r="F8" s="494">
        <v>3</v>
      </c>
      <c r="G8" s="492">
        <v>4</v>
      </c>
      <c r="H8" s="492" t="s">
        <v>336</v>
      </c>
      <c r="I8" s="492" t="s">
        <v>339</v>
      </c>
      <c r="J8" s="495" t="s">
        <v>355</v>
      </c>
    </row>
    <row r="9" spans="1:10">
      <c r="A9" s="496"/>
      <c r="B9" s="497"/>
      <c r="C9" s="498"/>
      <c r="D9" s="499"/>
      <c r="E9" s="500"/>
      <c r="F9" s="501"/>
      <c r="G9" s="499"/>
      <c r="H9" s="499"/>
      <c r="I9" s="499"/>
      <c r="J9" s="502"/>
    </row>
    <row r="10" spans="1:10">
      <c r="A10" s="503"/>
      <c r="B10" s="504" t="s">
        <v>356</v>
      </c>
      <c r="C10" s="505">
        <f t="shared" ref="C10:G10" si="0">+C12+C22+C30</f>
        <v>111760510</v>
      </c>
      <c r="D10" s="505">
        <v>113212340</v>
      </c>
      <c r="E10" s="506">
        <f t="shared" si="0"/>
        <v>104609658</v>
      </c>
      <c r="F10" s="505">
        <v>82292674.020000011</v>
      </c>
      <c r="G10" s="505">
        <f t="shared" si="0"/>
        <v>79430749.140000001</v>
      </c>
      <c r="H10" s="505">
        <f>E10-F10</f>
        <v>22316983.979999989</v>
      </c>
      <c r="I10" s="507">
        <f>+D10-F10</f>
        <v>30919665.979999989</v>
      </c>
      <c r="J10" s="508">
        <f>+F10/E10*100</f>
        <v>78.666421048809866</v>
      </c>
    </row>
    <row r="11" spans="1:10">
      <c r="A11" s="503"/>
      <c r="B11" s="509"/>
      <c r="C11" s="504"/>
      <c r="D11" s="509"/>
      <c r="E11" s="510"/>
      <c r="F11" s="504"/>
      <c r="G11" s="511"/>
      <c r="H11" s="504"/>
      <c r="I11" s="509"/>
      <c r="J11" s="512"/>
    </row>
    <row r="12" spans="1:10" ht="15.75">
      <c r="A12" s="513">
        <v>1</v>
      </c>
      <c r="B12" s="514" t="s">
        <v>357</v>
      </c>
      <c r="C12" s="505">
        <f>SUM(C14:C21)</f>
        <v>36947603</v>
      </c>
      <c r="D12" s="515">
        <v>39888282</v>
      </c>
      <c r="E12" s="516">
        <f>SUM(E14:E20)</f>
        <v>37418769</v>
      </c>
      <c r="F12" s="515">
        <v>26177787.100000001</v>
      </c>
      <c r="G12" s="505">
        <f>+G14+G16+G18+G20</f>
        <v>24676557.189999998</v>
      </c>
      <c r="H12" s="505">
        <f>+E12-F12</f>
        <v>11240981.899999999</v>
      </c>
      <c r="I12" s="507">
        <f>+D12-F12</f>
        <v>13710494.899999999</v>
      </c>
      <c r="J12" s="508">
        <f>+F12/E12*100</f>
        <v>69.958974599084229</v>
      </c>
    </row>
    <row r="13" spans="1:10">
      <c r="A13" s="503"/>
      <c r="B13" s="517"/>
      <c r="C13" s="518"/>
      <c r="D13" s="519"/>
      <c r="E13" s="520"/>
      <c r="F13" s="519"/>
      <c r="G13" s="521"/>
      <c r="H13" s="521"/>
      <c r="I13" s="287"/>
      <c r="J13" s="522"/>
    </row>
    <row r="14" spans="1:10">
      <c r="A14" s="523" t="s">
        <v>6</v>
      </c>
      <c r="B14" s="524" t="s">
        <v>358</v>
      </c>
      <c r="C14" s="287">
        <v>8852734</v>
      </c>
      <c r="D14" s="519">
        <v>8882014</v>
      </c>
      <c r="E14" s="520">
        <v>8106790</v>
      </c>
      <c r="F14" s="519">
        <v>6879786.7400000002</v>
      </c>
      <c r="G14" s="287">
        <v>6695515.4299999997</v>
      </c>
      <c r="H14" s="287">
        <f>+E14-F14</f>
        <v>1227003.2599999998</v>
      </c>
      <c r="I14" s="287">
        <f>+D14-F14</f>
        <v>2002227.2599999998</v>
      </c>
      <c r="J14" s="525">
        <f>+F14/E14*100</f>
        <v>84.864499265430581</v>
      </c>
    </row>
    <row r="15" spans="1:10">
      <c r="A15" s="523"/>
      <c r="B15" s="524"/>
      <c r="C15" s="287"/>
      <c r="D15" s="519">
        <v>0</v>
      </c>
      <c r="E15" s="520"/>
      <c r="F15" s="519"/>
      <c r="G15" s="287"/>
      <c r="H15" s="287"/>
      <c r="I15" s="287"/>
      <c r="J15" s="522"/>
    </row>
    <row r="16" spans="1:10">
      <c r="A16" s="523" t="s">
        <v>6</v>
      </c>
      <c r="B16" s="526" t="s">
        <v>359</v>
      </c>
      <c r="C16" s="287">
        <v>1485190</v>
      </c>
      <c r="D16" s="519">
        <v>881740</v>
      </c>
      <c r="E16" s="520">
        <v>806535</v>
      </c>
      <c r="F16" s="519">
        <v>644702.5</v>
      </c>
      <c r="G16" s="287">
        <v>629930.99</v>
      </c>
      <c r="H16" s="287">
        <f>+E16-F16</f>
        <v>161832.5</v>
      </c>
      <c r="I16" s="287">
        <f>+D16-F16</f>
        <v>237037.5</v>
      </c>
      <c r="J16" s="525">
        <f>+F16/E16*100</f>
        <v>79.934844737054192</v>
      </c>
    </row>
    <row r="17" spans="1:10">
      <c r="A17" s="523"/>
      <c r="B17" s="526"/>
      <c r="C17" s="287"/>
      <c r="D17" s="519">
        <v>0</v>
      </c>
      <c r="E17" s="520"/>
      <c r="F17" s="519">
        <v>0</v>
      </c>
      <c r="G17" s="287"/>
      <c r="H17" s="287">
        <f>+E17-F17</f>
        <v>0</v>
      </c>
      <c r="I17" s="287" t="s">
        <v>6</v>
      </c>
      <c r="J17" s="525"/>
    </row>
    <row r="18" spans="1:10">
      <c r="A18" s="523" t="s">
        <v>6</v>
      </c>
      <c r="B18" s="524" t="s">
        <v>360</v>
      </c>
      <c r="C18" s="287">
        <v>24801719</v>
      </c>
      <c r="D18" s="519">
        <v>28492325</v>
      </c>
      <c r="E18" s="520">
        <v>27036168</v>
      </c>
      <c r="F18" s="519">
        <v>17962003.539999999</v>
      </c>
      <c r="G18" s="287">
        <v>16673270.779999999</v>
      </c>
      <c r="H18" s="287">
        <f>+E18-F18</f>
        <v>9074164.4600000009</v>
      </c>
      <c r="I18" s="287">
        <f>+D18-F18</f>
        <v>10530321.460000001</v>
      </c>
      <c r="J18" s="525">
        <f>+F18/E18*100</f>
        <v>66.43694306086573</v>
      </c>
    </row>
    <row r="19" spans="1:10">
      <c r="A19" s="523"/>
      <c r="B19" s="524"/>
      <c r="C19" s="287"/>
      <c r="D19" s="519">
        <v>0</v>
      </c>
      <c r="E19" s="520"/>
      <c r="F19" s="519" t="s">
        <v>6</v>
      </c>
      <c r="G19" s="287"/>
      <c r="H19" s="287" t="s">
        <v>6</v>
      </c>
      <c r="I19" s="287" t="s">
        <v>6</v>
      </c>
      <c r="J19" s="525"/>
    </row>
    <row r="20" spans="1:10">
      <c r="A20" s="523" t="s">
        <v>6</v>
      </c>
      <c r="B20" s="524" t="s">
        <v>361</v>
      </c>
      <c r="C20" s="287">
        <v>1807960</v>
      </c>
      <c r="D20" s="519">
        <v>1632203</v>
      </c>
      <c r="E20" s="520">
        <v>1469276</v>
      </c>
      <c r="F20" s="519">
        <v>691294.32</v>
      </c>
      <c r="G20" s="518">
        <v>677839.99</v>
      </c>
      <c r="H20" s="287">
        <f>+E20-F20</f>
        <v>777981.68</v>
      </c>
      <c r="I20" s="287">
        <f>+D20-F20</f>
        <v>940908.68</v>
      </c>
      <c r="J20" s="525">
        <f>+F20/E20*100</f>
        <v>47.049997413692182</v>
      </c>
    </row>
    <row r="21" spans="1:10">
      <c r="A21" s="523"/>
      <c r="B21" s="524"/>
      <c r="C21" s="287"/>
      <c r="D21" s="519" t="s">
        <v>6</v>
      </c>
      <c r="E21" s="520"/>
      <c r="F21" s="519">
        <v>0</v>
      </c>
      <c r="G21" s="287"/>
      <c r="H21" s="287">
        <f>+E21-F21</f>
        <v>0</v>
      </c>
      <c r="I21" s="287" t="s">
        <v>6</v>
      </c>
      <c r="J21" s="525"/>
    </row>
    <row r="22" spans="1:10" ht="15.75">
      <c r="A22" s="513">
        <v>2</v>
      </c>
      <c r="B22" s="514" t="s">
        <v>362</v>
      </c>
      <c r="C22" s="507">
        <f>SUM(C24:C28)</f>
        <v>64946532</v>
      </c>
      <c r="D22" s="515">
        <v>63691009</v>
      </c>
      <c r="E22" s="516">
        <f>SUM(E24:E28)</f>
        <v>58411413</v>
      </c>
      <c r="F22" s="507">
        <v>48882735.899999999</v>
      </c>
      <c r="G22" s="507">
        <f>SUM(G24:G28)</f>
        <v>47678349.170000002</v>
      </c>
      <c r="H22" s="507">
        <f>+E22-F22</f>
        <v>9528677.1000000015</v>
      </c>
      <c r="I22" s="507">
        <f>+D22-F22</f>
        <v>14808273.100000001</v>
      </c>
      <c r="J22" s="508">
        <f>+F22/E22*100</f>
        <v>83.686960115140508</v>
      </c>
    </row>
    <row r="23" spans="1:10">
      <c r="A23" s="527"/>
      <c r="B23" s="524"/>
      <c r="C23" s="287"/>
      <c r="D23" s="519"/>
      <c r="E23" s="520"/>
      <c r="F23" s="519">
        <v>0</v>
      </c>
      <c r="G23" s="287"/>
      <c r="H23" s="287">
        <f>+E23-F23</f>
        <v>0</v>
      </c>
      <c r="I23" s="287" t="s">
        <v>6</v>
      </c>
      <c r="J23" s="525" t="s">
        <v>6</v>
      </c>
    </row>
    <row r="24" spans="1:10">
      <c r="A24" s="528" t="s">
        <v>6</v>
      </c>
      <c r="B24" s="524" t="s">
        <v>363</v>
      </c>
      <c r="C24" s="287">
        <v>2316110</v>
      </c>
      <c r="D24" s="519">
        <v>2249575</v>
      </c>
      <c r="E24" s="520">
        <v>2050740</v>
      </c>
      <c r="F24" s="519">
        <v>1312425.96</v>
      </c>
      <c r="G24" s="287">
        <v>1215999.8700000001</v>
      </c>
      <c r="H24" s="287">
        <f>+E24-F24</f>
        <v>738314.04</v>
      </c>
      <c r="I24" s="287">
        <f>+D24-F24</f>
        <v>937149.04</v>
      </c>
      <c r="J24" s="525">
        <f>+F24/E24*100</f>
        <v>63.997676936130368</v>
      </c>
    </row>
    <row r="25" spans="1:10">
      <c r="A25" s="528"/>
      <c r="B25" s="524"/>
      <c r="C25" s="287"/>
      <c r="D25" s="519">
        <v>0</v>
      </c>
      <c r="E25" s="520" t="s">
        <v>6</v>
      </c>
      <c r="F25" s="519">
        <v>0</v>
      </c>
      <c r="G25" s="287"/>
      <c r="H25" s="287" t="s">
        <v>6</v>
      </c>
      <c r="I25" s="287" t="s">
        <v>6</v>
      </c>
      <c r="J25" s="525"/>
    </row>
    <row r="26" spans="1:10">
      <c r="A26" s="528" t="s">
        <v>6</v>
      </c>
      <c r="B26" s="524" t="s">
        <v>364</v>
      </c>
      <c r="C26" s="287">
        <v>33761655</v>
      </c>
      <c r="D26" s="519">
        <v>32908287</v>
      </c>
      <c r="E26" s="520">
        <v>30181154</v>
      </c>
      <c r="F26" s="519">
        <v>24976511.390000001</v>
      </c>
      <c r="G26" s="518">
        <v>24355214.879999999</v>
      </c>
      <c r="H26" s="287">
        <f>+E26-F26</f>
        <v>5204642.6099999994</v>
      </c>
      <c r="I26" s="287">
        <f>+D26-F26</f>
        <v>7931775.6099999994</v>
      </c>
      <c r="J26" s="525">
        <f>+F26/E26*100</f>
        <v>82.755322708999131</v>
      </c>
    </row>
    <row r="27" spans="1:10">
      <c r="A27" s="528"/>
      <c r="B27" s="524"/>
      <c r="C27" s="287"/>
      <c r="D27" s="519">
        <v>0</v>
      </c>
      <c r="E27" s="520"/>
      <c r="F27" s="519">
        <v>0</v>
      </c>
      <c r="G27" s="287"/>
      <c r="H27" s="287">
        <f>+E27-F27</f>
        <v>0</v>
      </c>
      <c r="I27" s="287" t="s">
        <v>6</v>
      </c>
      <c r="J27" s="525"/>
    </row>
    <row r="28" spans="1:10">
      <c r="A28" s="528" t="s">
        <v>6</v>
      </c>
      <c r="B28" s="524" t="s">
        <v>365</v>
      </c>
      <c r="C28" s="287">
        <v>28868767</v>
      </c>
      <c r="D28" s="519">
        <v>28533147</v>
      </c>
      <c r="E28" s="520">
        <v>26179519</v>
      </c>
      <c r="F28" s="519">
        <v>22593798.549999997</v>
      </c>
      <c r="G28" s="287">
        <v>22107134.420000002</v>
      </c>
      <c r="H28" s="287">
        <f>+E28-F28</f>
        <v>3585720.450000003</v>
      </c>
      <c r="I28" s="287">
        <f>+D28-F28</f>
        <v>5939348.450000003</v>
      </c>
      <c r="J28" s="525">
        <f>+F28/E28*100</f>
        <v>86.303337162153355</v>
      </c>
    </row>
    <row r="29" spans="1:10">
      <c r="A29" s="529"/>
      <c r="B29" s="524"/>
      <c r="C29" s="287"/>
      <c r="D29" s="519"/>
      <c r="E29" s="520"/>
      <c r="F29" s="519">
        <v>0</v>
      </c>
      <c r="G29" s="287"/>
      <c r="H29" s="287">
        <f>+E29-F29</f>
        <v>0</v>
      </c>
      <c r="I29" s="287" t="s">
        <v>6</v>
      </c>
      <c r="J29" s="525" t="s">
        <v>6</v>
      </c>
    </row>
    <row r="30" spans="1:10" ht="15.75">
      <c r="A30" s="530" t="s">
        <v>123</v>
      </c>
      <c r="B30" s="514" t="s">
        <v>366</v>
      </c>
      <c r="C30" s="507">
        <v>9866375</v>
      </c>
      <c r="D30" s="515">
        <v>9633049</v>
      </c>
      <c r="E30" s="516">
        <v>8779476</v>
      </c>
      <c r="F30" s="515">
        <v>7232151.0200000005</v>
      </c>
      <c r="G30" s="507">
        <v>7075842.7800000003</v>
      </c>
      <c r="H30" s="507">
        <f>+E30-F30</f>
        <v>1547324.9799999995</v>
      </c>
      <c r="I30" s="507">
        <f>+D30-F30</f>
        <v>2400897.9799999995</v>
      </c>
      <c r="J30" s="508">
        <f>+F30/E30*100</f>
        <v>82.375656815964888</v>
      </c>
    </row>
    <row r="31" spans="1:10" ht="13.5" thickBot="1">
      <c r="A31" s="531"/>
      <c r="B31" s="532"/>
      <c r="C31" s="533"/>
      <c r="D31" s="533" t="s">
        <v>6</v>
      </c>
      <c r="E31" s="534"/>
      <c r="F31" s="533" t="s">
        <v>6</v>
      </c>
      <c r="G31" s="533"/>
      <c r="H31" s="533"/>
      <c r="I31" s="533" t="s">
        <v>6</v>
      </c>
      <c r="J31" s="535" t="s">
        <v>6</v>
      </c>
    </row>
    <row r="32" spans="1:10" ht="13.5" thickTop="1">
      <c r="A32" s="592" t="s">
        <v>367</v>
      </c>
      <c r="B32" s="592"/>
      <c r="C32" s="592"/>
      <c r="D32" s="536"/>
      <c r="E32" s="536"/>
      <c r="F32" s="536" t="s">
        <v>6</v>
      </c>
      <c r="G32" s="536"/>
      <c r="H32" s="536"/>
      <c r="I32" s="536" t="s">
        <v>6</v>
      </c>
      <c r="J32" s="9"/>
    </row>
  </sheetData>
  <mergeCells count="11">
    <mergeCell ref="A32:C32"/>
    <mergeCell ref="A1:J1"/>
    <mergeCell ref="A2:J2"/>
    <mergeCell ref="A3:J3"/>
    <mergeCell ref="A4:J4"/>
    <mergeCell ref="A6:A8"/>
    <mergeCell ref="B6:B8"/>
    <mergeCell ref="C6:F6"/>
    <mergeCell ref="G6:G7"/>
    <mergeCell ref="H6:I6"/>
    <mergeCell ref="J6:J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N148"/>
  <sheetViews>
    <sheetView showGridLines="0" showZeros="0" workbookViewId="0">
      <selection activeCell="L28" sqref="L28"/>
    </sheetView>
  </sheetViews>
  <sheetFormatPr baseColWidth="10" defaultRowHeight="12.75"/>
  <cols>
    <col min="1" max="1" width="4.85546875" customWidth="1"/>
    <col min="2" max="2" width="28.42578125" customWidth="1"/>
    <col min="3" max="3" width="12.85546875" customWidth="1"/>
    <col min="4" max="4" width="12.7109375" customWidth="1"/>
    <col min="5" max="5" width="12.42578125" customWidth="1"/>
    <col min="6" max="6" width="11.7109375" customWidth="1"/>
    <col min="7" max="7" width="12.5703125" customWidth="1"/>
    <col min="8" max="8" width="11.85546875" customWidth="1"/>
    <col min="9" max="9" width="11" customWidth="1"/>
    <col min="10" max="10" width="12.7109375" customWidth="1"/>
  </cols>
  <sheetData>
    <row r="1" spans="1:11" ht="18" customHeight="1">
      <c r="A1" s="537" t="s">
        <v>176</v>
      </c>
      <c r="B1" s="537"/>
      <c r="C1" s="537"/>
      <c r="D1" s="537"/>
      <c r="E1" s="537"/>
      <c r="F1" s="537"/>
      <c r="G1" s="537"/>
      <c r="H1" s="537"/>
      <c r="I1" s="537"/>
      <c r="J1" s="537"/>
    </row>
    <row r="2" spans="1:11" ht="18" customHeight="1">
      <c r="A2" s="537" t="s">
        <v>177</v>
      </c>
      <c r="B2" s="537"/>
      <c r="C2" s="537"/>
      <c r="D2" s="537"/>
      <c r="E2" s="537"/>
      <c r="F2" s="537"/>
      <c r="G2" s="537"/>
      <c r="H2" s="537"/>
      <c r="I2" s="537"/>
      <c r="J2" s="537"/>
    </row>
    <row r="3" spans="1:11" ht="19.899999999999999" customHeight="1">
      <c r="A3" s="562" t="s">
        <v>243</v>
      </c>
      <c r="B3" s="562"/>
      <c r="C3" s="562"/>
      <c r="D3" s="562"/>
      <c r="E3" s="562"/>
      <c r="F3" s="562"/>
      <c r="G3" s="562"/>
      <c r="H3" s="562"/>
      <c r="I3" s="562"/>
      <c r="J3" s="562"/>
    </row>
    <row r="4" spans="1:11" ht="19.899999999999999" customHeight="1">
      <c r="A4" s="562" t="s">
        <v>345</v>
      </c>
      <c r="B4" s="562"/>
      <c r="C4" s="562"/>
      <c r="D4" s="562"/>
      <c r="E4" s="562"/>
      <c r="F4" s="562"/>
      <c r="G4" s="562"/>
      <c r="H4" s="562"/>
      <c r="I4" s="562"/>
      <c r="J4" s="562"/>
    </row>
    <row r="5" spans="1:11" ht="6" customHeight="1">
      <c r="A5" s="606"/>
      <c r="B5" s="606"/>
      <c r="C5" s="606"/>
      <c r="D5" s="606"/>
      <c r="E5" s="606"/>
      <c r="F5" s="606"/>
      <c r="G5" s="606"/>
      <c r="H5" s="606"/>
      <c r="I5" s="606"/>
      <c r="J5" s="606"/>
    </row>
    <row r="6" spans="1:11" ht="19.899999999999999" customHeight="1">
      <c r="A6" s="607" t="s">
        <v>173</v>
      </c>
      <c r="B6" s="609" t="s">
        <v>0</v>
      </c>
      <c r="C6" s="613" t="s">
        <v>238</v>
      </c>
      <c r="D6" s="614"/>
      <c r="E6" s="614"/>
      <c r="F6" s="615"/>
      <c r="G6" s="611" t="s">
        <v>46</v>
      </c>
      <c r="H6" s="616" t="s">
        <v>166</v>
      </c>
      <c r="I6" s="617"/>
      <c r="J6" s="604" t="s">
        <v>174</v>
      </c>
    </row>
    <row r="7" spans="1:11" ht="19.899999999999999" customHeight="1">
      <c r="A7" s="608"/>
      <c r="B7" s="610"/>
      <c r="C7" s="455" t="s">
        <v>60</v>
      </c>
      <c r="D7" s="455" t="s">
        <v>10</v>
      </c>
      <c r="E7" s="455" t="s">
        <v>2</v>
      </c>
      <c r="F7" s="356" t="s">
        <v>3</v>
      </c>
      <c r="G7" s="612"/>
      <c r="H7" s="456" t="s">
        <v>16</v>
      </c>
      <c r="I7" s="460" t="s">
        <v>17</v>
      </c>
      <c r="J7" s="605"/>
    </row>
    <row r="8" spans="1:11" ht="10.9" customHeight="1">
      <c r="A8" s="357"/>
      <c r="B8" s="358"/>
      <c r="C8" s="359"/>
      <c r="D8" s="359"/>
      <c r="E8" s="359"/>
      <c r="F8" s="360"/>
      <c r="G8" s="361"/>
      <c r="H8" s="362"/>
      <c r="I8" s="363"/>
      <c r="J8" s="364"/>
    </row>
    <row r="9" spans="1:11" ht="19.899999999999999" customHeight="1">
      <c r="A9" s="365" t="s">
        <v>61</v>
      </c>
      <c r="B9" s="366" t="s">
        <v>62</v>
      </c>
      <c r="C9" s="367">
        <f>SUM(C10+C14+C15+C16+C17+C18+C19)</f>
        <v>100537071</v>
      </c>
      <c r="D9" s="367">
        <f>SUM(D10+D14+D15+D16+D17+D18+D19)</f>
        <v>100624337</v>
      </c>
      <c r="E9" s="367">
        <f>SUM(E10+E14+E15+E16+E17+E18+E19)</f>
        <v>92066160</v>
      </c>
      <c r="F9" s="367">
        <f>SUM(F10+F14+F15+F16+F17+F18+F19)</f>
        <v>73774401.329999983</v>
      </c>
      <c r="G9" s="367">
        <f>SUM(G10+G14+G15+G16+G17+G18+G19)</f>
        <v>72609215.24000001</v>
      </c>
      <c r="H9" s="368">
        <f>+E9-F9</f>
        <v>18291758.670000017</v>
      </c>
      <c r="I9" s="368">
        <f>+D9-F9</f>
        <v>26849935.670000017</v>
      </c>
      <c r="J9" s="476">
        <v>80.131941345223922</v>
      </c>
    </row>
    <row r="10" spans="1:11" ht="15" customHeight="1">
      <c r="A10" s="470" t="s">
        <v>63</v>
      </c>
      <c r="B10" s="471" t="s">
        <v>64</v>
      </c>
      <c r="C10" s="472">
        <v>70534801</v>
      </c>
      <c r="D10" s="472">
        <v>70438879</v>
      </c>
      <c r="E10" s="472">
        <v>64994437</v>
      </c>
      <c r="F10" s="472">
        <v>52239852.759999998</v>
      </c>
      <c r="G10" s="472">
        <v>52239852.759999998</v>
      </c>
      <c r="H10" s="347">
        <f>+E10-F10</f>
        <v>12754584.240000002</v>
      </c>
      <c r="I10" s="347">
        <f>+D10-F10</f>
        <v>18199026.240000002</v>
      </c>
      <c r="J10" s="473">
        <v>80.37588318520244</v>
      </c>
    </row>
    <row r="11" spans="1:11" ht="15" customHeight="1">
      <c r="A11" s="369" t="s">
        <v>65</v>
      </c>
      <c r="B11" s="370" t="s">
        <v>64</v>
      </c>
      <c r="C11" s="371">
        <v>60782390</v>
      </c>
      <c r="D11" s="371">
        <v>60784623</v>
      </c>
      <c r="E11" s="371">
        <v>55646480</v>
      </c>
      <c r="F11" s="371">
        <v>46169920.25</v>
      </c>
      <c r="G11" s="371">
        <v>46169920.25</v>
      </c>
      <c r="H11" s="372">
        <f t="shared" ref="H11:H19" si="0">+E11-F11</f>
        <v>9476559.75</v>
      </c>
      <c r="I11" s="372">
        <f t="shared" ref="I11:I19" si="1">+D11-F11</f>
        <v>14614702.75</v>
      </c>
      <c r="J11" s="373">
        <v>82.970064323924902</v>
      </c>
    </row>
    <row r="12" spans="1:11" ht="15" customHeight="1">
      <c r="A12" s="369" t="s">
        <v>66</v>
      </c>
      <c r="B12" s="370" t="s">
        <v>67</v>
      </c>
      <c r="C12" s="371">
        <v>3041239</v>
      </c>
      <c r="D12" s="371">
        <v>2979484</v>
      </c>
      <c r="E12" s="371">
        <v>2720607</v>
      </c>
      <c r="F12" s="371">
        <v>2260158.83</v>
      </c>
      <c r="G12" s="371">
        <v>2260158.83</v>
      </c>
      <c r="H12" s="372">
        <f t="shared" si="0"/>
        <v>460448.16999999993</v>
      </c>
      <c r="I12" s="372">
        <f t="shared" si="1"/>
        <v>719325.16999999993</v>
      </c>
      <c r="J12" s="373">
        <v>83.075535349280514</v>
      </c>
      <c r="K12" s="1"/>
    </row>
    <row r="13" spans="1:11" ht="15" customHeight="1">
      <c r="A13" s="369" t="s">
        <v>68</v>
      </c>
      <c r="B13" s="370" t="s">
        <v>69</v>
      </c>
      <c r="C13" s="371">
        <v>6711172</v>
      </c>
      <c r="D13" s="371">
        <v>6674772</v>
      </c>
      <c r="E13" s="371">
        <v>6627350</v>
      </c>
      <c r="F13" s="371">
        <v>3809773.6799999997</v>
      </c>
      <c r="G13" s="371">
        <v>3809773.68</v>
      </c>
      <c r="H13" s="372">
        <f t="shared" si="0"/>
        <v>2817576.3200000003</v>
      </c>
      <c r="I13" s="372">
        <f t="shared" si="1"/>
        <v>2864998.3200000003</v>
      </c>
      <c r="J13" s="373">
        <v>57.48562668336514</v>
      </c>
    </row>
    <row r="14" spans="1:11" ht="15" customHeight="1">
      <c r="A14" s="369" t="s">
        <v>70</v>
      </c>
      <c r="B14" s="370" t="s">
        <v>71</v>
      </c>
      <c r="C14" s="371">
        <v>14687002</v>
      </c>
      <c r="D14" s="371">
        <v>13582669</v>
      </c>
      <c r="E14" s="371">
        <v>12257818</v>
      </c>
      <c r="F14" s="371">
        <v>10439009.309999999</v>
      </c>
      <c r="G14" s="371">
        <v>10439009.280000001</v>
      </c>
      <c r="H14" s="372">
        <f t="shared" si="0"/>
        <v>1818808.6900000013</v>
      </c>
      <c r="I14" s="372">
        <f t="shared" si="1"/>
        <v>3143659.6900000013</v>
      </c>
      <c r="J14" s="373">
        <v>85.162051761577786</v>
      </c>
    </row>
    <row r="15" spans="1:11" ht="15" customHeight="1">
      <c r="A15" s="369" t="s">
        <v>72</v>
      </c>
      <c r="B15" s="370" t="s">
        <v>73</v>
      </c>
      <c r="C15" s="371">
        <v>222000</v>
      </c>
      <c r="D15" s="371">
        <v>222000</v>
      </c>
      <c r="E15" s="371">
        <v>203400</v>
      </c>
      <c r="F15" s="371">
        <v>180246.67</v>
      </c>
      <c r="G15" s="371">
        <v>180246.67</v>
      </c>
      <c r="H15" s="372">
        <f t="shared" si="0"/>
        <v>23153.329999999987</v>
      </c>
      <c r="I15" s="372">
        <f t="shared" si="1"/>
        <v>41753.329999999987</v>
      </c>
      <c r="J15" s="373">
        <v>88.616848574237963</v>
      </c>
    </row>
    <row r="16" spans="1:11" ht="15" customHeight="1">
      <c r="A16" s="369" t="s">
        <v>74</v>
      </c>
      <c r="B16" s="370" t="s">
        <v>75</v>
      </c>
      <c r="C16" s="371">
        <v>2229231</v>
      </c>
      <c r="D16" s="371">
        <v>1813231</v>
      </c>
      <c r="E16" s="371">
        <v>1115157</v>
      </c>
      <c r="F16" s="371">
        <v>1082900.78</v>
      </c>
      <c r="G16" s="371">
        <v>1082900.78</v>
      </c>
      <c r="H16" s="372">
        <f t="shared" si="0"/>
        <v>32256.219999999972</v>
      </c>
      <c r="I16" s="372">
        <f t="shared" si="1"/>
        <v>730330.22</v>
      </c>
      <c r="J16" s="373">
        <v>97.107472759441052</v>
      </c>
    </row>
    <row r="17" spans="1:10" ht="15" customHeight="1">
      <c r="A17" s="369" t="s">
        <v>76</v>
      </c>
      <c r="B17" s="370" t="s">
        <v>77</v>
      </c>
      <c r="C17" s="371">
        <v>12864037</v>
      </c>
      <c r="D17" s="371">
        <v>12877388</v>
      </c>
      <c r="E17" s="371">
        <v>11805178</v>
      </c>
      <c r="F17" s="371">
        <v>9546886.459999999</v>
      </c>
      <c r="G17" s="371">
        <v>8389539.1100000013</v>
      </c>
      <c r="H17" s="372">
        <f t="shared" si="0"/>
        <v>2258291.540000001</v>
      </c>
      <c r="I17" s="372">
        <f t="shared" si="1"/>
        <v>3330501.540000001</v>
      </c>
      <c r="J17" s="373">
        <v>80.870330460074385</v>
      </c>
    </row>
    <row r="18" spans="1:10" ht="15" customHeight="1">
      <c r="A18" s="369" t="s">
        <v>78</v>
      </c>
      <c r="B18" s="370" t="s">
        <v>79</v>
      </c>
      <c r="C18" s="371">
        <v>0</v>
      </c>
      <c r="D18" s="371">
        <v>978750</v>
      </c>
      <c r="E18" s="371">
        <v>978750</v>
      </c>
      <c r="F18" s="371">
        <v>0</v>
      </c>
      <c r="G18" s="371">
        <v>0</v>
      </c>
      <c r="H18" s="372">
        <f t="shared" si="0"/>
        <v>978750</v>
      </c>
      <c r="I18" s="372">
        <f t="shared" si="1"/>
        <v>978750</v>
      </c>
      <c r="J18" s="373">
        <v>0</v>
      </c>
    </row>
    <row r="19" spans="1:10" ht="15" customHeight="1">
      <c r="A19" s="369" t="s">
        <v>80</v>
      </c>
      <c r="B19" s="370" t="s">
        <v>81</v>
      </c>
      <c r="C19" s="371">
        <v>0</v>
      </c>
      <c r="D19" s="371">
        <v>711420</v>
      </c>
      <c r="E19" s="371">
        <v>711420</v>
      </c>
      <c r="F19" s="371">
        <v>285505.34999999998</v>
      </c>
      <c r="G19" s="371">
        <v>277666.64</v>
      </c>
      <c r="H19" s="372">
        <f t="shared" si="0"/>
        <v>425914.65</v>
      </c>
      <c r="I19" s="372">
        <f t="shared" si="1"/>
        <v>425914.65</v>
      </c>
      <c r="J19" s="373">
        <v>40.131757611537481</v>
      </c>
    </row>
    <row r="20" spans="1:10" ht="18" customHeight="1">
      <c r="A20" s="369"/>
      <c r="B20" s="370"/>
      <c r="C20" s="371"/>
      <c r="D20" s="371"/>
      <c r="E20" s="371"/>
      <c r="F20" s="371"/>
      <c r="G20" s="371"/>
      <c r="H20" s="371"/>
      <c r="I20" s="371"/>
      <c r="J20" s="373" t="s">
        <v>6</v>
      </c>
    </row>
    <row r="21" spans="1:10" ht="19.899999999999999" customHeight="1">
      <c r="A21" s="374" t="s">
        <v>82</v>
      </c>
      <c r="B21" s="375" t="s">
        <v>83</v>
      </c>
      <c r="C21" s="376">
        <v>4872926</v>
      </c>
      <c r="D21" s="376">
        <v>5269939</v>
      </c>
      <c r="E21" s="376">
        <v>5232434</v>
      </c>
      <c r="F21" s="376">
        <v>4118298.5700000003</v>
      </c>
      <c r="G21" s="376">
        <v>3426940.2299999995</v>
      </c>
      <c r="H21" s="377">
        <f>+E21-F21</f>
        <v>1114135.4299999997</v>
      </c>
      <c r="I21" s="474">
        <f>+D21-F21</f>
        <v>1151640.4299999997</v>
      </c>
      <c r="J21" s="476">
        <v>78.707128842905604</v>
      </c>
    </row>
    <row r="22" spans="1:10" ht="15" customHeight="1">
      <c r="A22" s="369">
        <v>100</v>
      </c>
      <c r="B22" s="370" t="s">
        <v>84</v>
      </c>
      <c r="C22" s="371">
        <v>18930</v>
      </c>
      <c r="D22" s="371">
        <v>43340</v>
      </c>
      <c r="E22" s="371">
        <v>42060</v>
      </c>
      <c r="F22" s="371">
        <v>37817.160000000003</v>
      </c>
      <c r="G22" s="371">
        <v>25423.53</v>
      </c>
      <c r="H22" s="372">
        <f>+E22-F22</f>
        <v>4242.8399999999965</v>
      </c>
      <c r="I22" s="372">
        <f>+D22-F22</f>
        <v>5522.8399999999965</v>
      </c>
      <c r="J22" s="373">
        <v>89.91241084165479</v>
      </c>
    </row>
    <row r="23" spans="1:10" ht="15" customHeight="1">
      <c r="A23" s="378" t="s">
        <v>86</v>
      </c>
      <c r="B23" s="379" t="s">
        <v>87</v>
      </c>
      <c r="C23" s="371">
        <v>3383574</v>
      </c>
      <c r="D23" s="371">
        <v>3681815</v>
      </c>
      <c r="E23" s="371">
        <v>3663691</v>
      </c>
      <c r="F23" s="371">
        <v>2872844.62</v>
      </c>
      <c r="G23" s="371">
        <v>2721857.72</v>
      </c>
      <c r="H23" s="372">
        <f t="shared" ref="H23:H31" si="2">+E23-F23</f>
        <v>790846.37999999989</v>
      </c>
      <c r="I23" s="372">
        <f t="shared" ref="I23:I31" si="3">+D23-F23</f>
        <v>808970.37999999989</v>
      </c>
      <c r="J23" s="373">
        <v>78.413944298250044</v>
      </c>
    </row>
    <row r="24" spans="1:10" ht="15" customHeight="1">
      <c r="A24" s="378" t="s">
        <v>88</v>
      </c>
      <c r="B24" s="379" t="s">
        <v>89</v>
      </c>
      <c r="C24" s="371">
        <v>18600</v>
      </c>
      <c r="D24" s="371">
        <v>8924</v>
      </c>
      <c r="E24" s="371">
        <v>8740</v>
      </c>
      <c r="F24" s="371">
        <v>4555.45</v>
      </c>
      <c r="G24" s="371">
        <v>3066.14</v>
      </c>
      <c r="H24" s="372">
        <f t="shared" si="2"/>
        <v>4184.55</v>
      </c>
      <c r="I24" s="372">
        <f t="shared" si="3"/>
        <v>4368.55</v>
      </c>
      <c r="J24" s="373">
        <v>52.121853546910756</v>
      </c>
    </row>
    <row r="25" spans="1:10" ht="15" customHeight="1">
      <c r="A25" s="378" t="s">
        <v>90</v>
      </c>
      <c r="B25" s="379" t="s">
        <v>91</v>
      </c>
      <c r="C25" s="371">
        <v>26000</v>
      </c>
      <c r="D25" s="371">
        <v>10685</v>
      </c>
      <c r="E25" s="371">
        <v>10685</v>
      </c>
      <c r="F25" s="371">
        <v>2047.27</v>
      </c>
      <c r="G25" s="371">
        <v>2047.27</v>
      </c>
      <c r="H25" s="372">
        <f t="shared" si="2"/>
        <v>8637.73</v>
      </c>
      <c r="I25" s="372">
        <f t="shared" si="3"/>
        <v>8637.73</v>
      </c>
      <c r="J25" s="373">
        <v>19.160224613944781</v>
      </c>
    </row>
    <row r="26" spans="1:10" ht="15" customHeight="1">
      <c r="A26" s="378" t="s">
        <v>92</v>
      </c>
      <c r="B26" s="379" t="s">
        <v>93</v>
      </c>
      <c r="C26" s="371">
        <v>50995</v>
      </c>
      <c r="D26" s="371">
        <v>242075</v>
      </c>
      <c r="E26" s="371">
        <v>240575</v>
      </c>
      <c r="F26" s="371">
        <v>186352.55000000002</v>
      </c>
      <c r="G26" s="371">
        <v>183880.55000000002</v>
      </c>
      <c r="H26" s="372">
        <f t="shared" si="2"/>
        <v>54222.449999999983</v>
      </c>
      <c r="I26" s="372">
        <f t="shared" si="3"/>
        <v>55722.449999999983</v>
      </c>
      <c r="J26" s="373">
        <v>77.461311441338466</v>
      </c>
    </row>
    <row r="27" spans="1:10" ht="15" customHeight="1">
      <c r="A27" s="378" t="s">
        <v>95</v>
      </c>
      <c r="B27" s="379" t="s">
        <v>96</v>
      </c>
      <c r="C27" s="371">
        <v>43000</v>
      </c>
      <c r="D27" s="371">
        <v>143500</v>
      </c>
      <c r="E27" s="371">
        <v>143500</v>
      </c>
      <c r="F27" s="371">
        <v>66746.720000000001</v>
      </c>
      <c r="G27" s="371">
        <v>40662.9</v>
      </c>
      <c r="H27" s="372">
        <f t="shared" si="2"/>
        <v>76753.279999999999</v>
      </c>
      <c r="I27" s="372">
        <f t="shared" si="3"/>
        <v>76753.279999999999</v>
      </c>
      <c r="J27" s="373">
        <v>46.513393728222994</v>
      </c>
    </row>
    <row r="28" spans="1:10" ht="15" customHeight="1">
      <c r="A28" s="378" t="s">
        <v>97</v>
      </c>
      <c r="B28" s="379" t="s">
        <v>98</v>
      </c>
      <c r="C28" s="371">
        <v>1051307</v>
      </c>
      <c r="D28" s="371">
        <v>468260</v>
      </c>
      <c r="E28" s="371">
        <v>468260</v>
      </c>
      <c r="F28" s="371">
        <v>407896.86000000004</v>
      </c>
      <c r="G28" s="371">
        <v>64002.78</v>
      </c>
      <c r="H28" s="372">
        <f t="shared" si="2"/>
        <v>60363.139999999956</v>
      </c>
      <c r="I28" s="372">
        <f t="shared" si="3"/>
        <v>60363.139999999956</v>
      </c>
      <c r="J28" s="373">
        <v>65</v>
      </c>
    </row>
    <row r="29" spans="1:10" ht="15" customHeight="1">
      <c r="A29" s="380">
        <v>170</v>
      </c>
      <c r="B29" s="381" t="s">
        <v>145</v>
      </c>
      <c r="C29" s="371">
        <v>182689</v>
      </c>
      <c r="D29" s="371">
        <v>134289</v>
      </c>
      <c r="E29" s="371">
        <v>117872</v>
      </c>
      <c r="F29" s="371">
        <v>63710.84</v>
      </c>
      <c r="G29" s="371">
        <v>0</v>
      </c>
      <c r="H29" s="372">
        <f t="shared" si="2"/>
        <v>54161.16</v>
      </c>
      <c r="I29" s="372">
        <f t="shared" si="3"/>
        <v>70578.16</v>
      </c>
      <c r="J29" s="373">
        <v>70</v>
      </c>
    </row>
    <row r="30" spans="1:10" ht="15" customHeight="1">
      <c r="A30" s="378" t="s">
        <v>99</v>
      </c>
      <c r="B30" s="379" t="s">
        <v>100</v>
      </c>
      <c r="C30" s="371">
        <v>97831</v>
      </c>
      <c r="D30" s="371">
        <v>169771</v>
      </c>
      <c r="E30" s="371">
        <v>169771</v>
      </c>
      <c r="F30" s="371">
        <v>115645.43</v>
      </c>
      <c r="G30" s="371">
        <v>62683.44</v>
      </c>
      <c r="H30" s="372">
        <f t="shared" si="2"/>
        <v>54125.570000000007</v>
      </c>
      <c r="I30" s="372">
        <f t="shared" si="3"/>
        <v>54125.570000000007</v>
      </c>
      <c r="J30" s="373">
        <v>72</v>
      </c>
    </row>
    <row r="31" spans="1:10" ht="15" customHeight="1">
      <c r="A31" s="369">
        <v>190</v>
      </c>
      <c r="B31" s="370" t="s">
        <v>101</v>
      </c>
      <c r="C31" s="371">
        <v>0</v>
      </c>
      <c r="D31" s="371">
        <v>367280</v>
      </c>
      <c r="E31" s="371">
        <v>367280</v>
      </c>
      <c r="F31" s="371">
        <v>360681.67000000004</v>
      </c>
      <c r="G31" s="371">
        <v>323315.90000000002</v>
      </c>
      <c r="H31" s="372">
        <f t="shared" si="2"/>
        <v>6598.3299999999581</v>
      </c>
      <c r="I31" s="372">
        <f t="shared" si="3"/>
        <v>6598.3299999999581</v>
      </c>
      <c r="J31" s="373">
        <v>77</v>
      </c>
    </row>
    <row r="32" spans="1:10" ht="18" customHeight="1">
      <c r="A32" s="369"/>
      <c r="B32" s="370"/>
      <c r="C32" s="371"/>
      <c r="D32" s="371"/>
      <c r="E32" s="371"/>
      <c r="F32" s="371"/>
      <c r="G32" s="371"/>
      <c r="H32" s="372"/>
      <c r="I32" s="372"/>
      <c r="J32" s="373">
        <v>0</v>
      </c>
    </row>
    <row r="33" spans="1:10" ht="19.899999999999999" customHeight="1">
      <c r="A33" s="365" t="s">
        <v>102</v>
      </c>
      <c r="B33" s="366" t="s">
        <v>103</v>
      </c>
      <c r="C33" s="367">
        <v>997510</v>
      </c>
      <c r="D33" s="367">
        <v>2343976</v>
      </c>
      <c r="E33" s="376">
        <v>2343976</v>
      </c>
      <c r="F33" s="367">
        <v>1523981.15</v>
      </c>
      <c r="G33" s="367">
        <v>961309.42999999993</v>
      </c>
      <c r="H33" s="368">
        <f>+E33-F33+1</f>
        <v>819995.85000000009</v>
      </c>
      <c r="I33" s="368">
        <f>+D33-F33</f>
        <v>819994.85000000009</v>
      </c>
      <c r="J33" s="476">
        <v>65.016926367846764</v>
      </c>
    </row>
    <row r="34" spans="1:10" ht="15" customHeight="1">
      <c r="A34" s="369" t="s">
        <v>104</v>
      </c>
      <c r="B34" s="370" t="s">
        <v>105</v>
      </c>
      <c r="C34" s="371">
        <v>139175</v>
      </c>
      <c r="D34" s="371">
        <v>65510</v>
      </c>
      <c r="E34" s="371">
        <v>65510</v>
      </c>
      <c r="F34" s="371">
        <v>37960.369999999995</v>
      </c>
      <c r="G34" s="371">
        <v>26966.5</v>
      </c>
      <c r="H34" s="372">
        <f>+E34-F34</f>
        <v>27549.630000000005</v>
      </c>
      <c r="I34" s="372">
        <f>+D34-F34</f>
        <v>27549.630000000005</v>
      </c>
      <c r="J34" s="373">
        <v>57.94591665394595</v>
      </c>
    </row>
    <row r="35" spans="1:10" ht="15" customHeight="1">
      <c r="A35" s="378" t="s">
        <v>106</v>
      </c>
      <c r="B35" s="379" t="s">
        <v>107</v>
      </c>
      <c r="C35" s="371">
        <v>18955</v>
      </c>
      <c r="D35" s="371">
        <v>85450</v>
      </c>
      <c r="E35" s="371">
        <v>85450</v>
      </c>
      <c r="F35" s="371">
        <v>38356.92</v>
      </c>
      <c r="G35" s="371">
        <v>20069</v>
      </c>
      <c r="H35" s="372">
        <f t="shared" ref="H35:H43" si="4">+E35-F35</f>
        <v>47093.08</v>
      </c>
      <c r="I35" s="372">
        <f t="shared" ref="I35:I43" si="5">+D35-F35</f>
        <v>47093.08</v>
      </c>
      <c r="J35" s="373">
        <v>44.88814511410181</v>
      </c>
    </row>
    <row r="36" spans="1:10" ht="15" customHeight="1">
      <c r="A36" s="378" t="s">
        <v>108</v>
      </c>
      <c r="B36" s="379" t="s">
        <v>109</v>
      </c>
      <c r="C36" s="371">
        <v>317434</v>
      </c>
      <c r="D36" s="371">
        <v>350024</v>
      </c>
      <c r="E36" s="371">
        <v>350024</v>
      </c>
      <c r="F36" s="371">
        <v>297644.3</v>
      </c>
      <c r="G36" s="371">
        <v>163849.97</v>
      </c>
      <c r="H36" s="372">
        <f t="shared" si="4"/>
        <v>52379.700000000012</v>
      </c>
      <c r="I36" s="372">
        <f t="shared" si="5"/>
        <v>52379.700000000012</v>
      </c>
      <c r="J36" s="373">
        <v>85.035397572737864</v>
      </c>
    </row>
    <row r="37" spans="1:10" ht="15" customHeight="1">
      <c r="A37" s="378" t="s">
        <v>110</v>
      </c>
      <c r="B37" s="379" t="s">
        <v>111</v>
      </c>
      <c r="C37" s="371">
        <v>11102</v>
      </c>
      <c r="D37" s="371">
        <v>139647</v>
      </c>
      <c r="E37" s="371">
        <v>139647</v>
      </c>
      <c r="F37" s="371">
        <v>92015.360000000001</v>
      </c>
      <c r="G37" s="371">
        <v>64740.51</v>
      </c>
      <c r="H37" s="372">
        <f t="shared" si="4"/>
        <v>47631.64</v>
      </c>
      <c r="I37" s="372">
        <f t="shared" si="5"/>
        <v>47631.64</v>
      </c>
      <c r="J37" s="373">
        <v>65.891397595365447</v>
      </c>
    </row>
    <row r="38" spans="1:10" ht="15" customHeight="1">
      <c r="A38" s="378" t="s">
        <v>112</v>
      </c>
      <c r="B38" s="379" t="s">
        <v>113</v>
      </c>
      <c r="C38" s="371">
        <v>42047</v>
      </c>
      <c r="D38" s="371">
        <v>177360</v>
      </c>
      <c r="E38" s="371">
        <v>177360</v>
      </c>
      <c r="F38" s="371">
        <v>110904.95000000001</v>
      </c>
      <c r="G38" s="371">
        <v>61489.06</v>
      </c>
      <c r="H38" s="372">
        <f t="shared" si="4"/>
        <v>66455.049999999988</v>
      </c>
      <c r="I38" s="372">
        <f t="shared" si="5"/>
        <v>66455.049999999988</v>
      </c>
      <c r="J38" s="373">
        <v>62.530982183130369</v>
      </c>
    </row>
    <row r="39" spans="1:10" ht="15" customHeight="1">
      <c r="A39" s="378" t="s">
        <v>114</v>
      </c>
      <c r="B39" s="379" t="s">
        <v>115</v>
      </c>
      <c r="C39" s="371">
        <v>64794</v>
      </c>
      <c r="D39" s="371">
        <v>326699</v>
      </c>
      <c r="E39" s="371">
        <v>326699</v>
      </c>
      <c r="F39" s="371">
        <v>136884.51</v>
      </c>
      <c r="G39" s="371">
        <v>84727.97</v>
      </c>
      <c r="H39" s="372">
        <f t="shared" si="4"/>
        <v>189814.49</v>
      </c>
      <c r="I39" s="372">
        <f t="shared" si="5"/>
        <v>189814.49</v>
      </c>
      <c r="J39" s="373">
        <v>41.899274255507365</v>
      </c>
    </row>
    <row r="40" spans="1:10" ht="15" customHeight="1">
      <c r="A40" s="378" t="s">
        <v>116</v>
      </c>
      <c r="B40" s="379" t="s">
        <v>117</v>
      </c>
      <c r="C40" s="371">
        <v>65769</v>
      </c>
      <c r="D40" s="371">
        <v>294864</v>
      </c>
      <c r="E40" s="371">
        <v>294864</v>
      </c>
      <c r="F40" s="371">
        <v>191479.21</v>
      </c>
      <c r="G40" s="371">
        <v>127442.65000000001</v>
      </c>
      <c r="H40" s="372">
        <f t="shared" si="4"/>
        <v>103384.79000000001</v>
      </c>
      <c r="I40" s="372">
        <f t="shared" si="5"/>
        <v>103384.79000000001</v>
      </c>
      <c r="J40" s="373">
        <v>64.938144364859724</v>
      </c>
    </row>
    <row r="41" spans="1:10" ht="15" customHeight="1">
      <c r="A41" s="378" t="s">
        <v>118</v>
      </c>
      <c r="B41" s="379" t="s">
        <v>119</v>
      </c>
      <c r="C41" s="371">
        <v>183914</v>
      </c>
      <c r="D41" s="371">
        <v>613272</v>
      </c>
      <c r="E41" s="371">
        <v>613272</v>
      </c>
      <c r="F41" s="371">
        <v>466308.57</v>
      </c>
      <c r="G41" s="371">
        <v>301423.35000000003</v>
      </c>
      <c r="H41" s="372">
        <f t="shared" si="4"/>
        <v>146963.43</v>
      </c>
      <c r="I41" s="372">
        <f t="shared" si="5"/>
        <v>146963.43</v>
      </c>
      <c r="J41" s="373">
        <v>76.036174813133485</v>
      </c>
    </row>
    <row r="42" spans="1:10" ht="15" customHeight="1">
      <c r="A42" s="378" t="s">
        <v>120</v>
      </c>
      <c r="B42" s="379" t="s">
        <v>121</v>
      </c>
      <c r="C42" s="371">
        <v>154320</v>
      </c>
      <c r="D42" s="371">
        <v>157400</v>
      </c>
      <c r="E42" s="371">
        <v>157400</v>
      </c>
      <c r="F42" s="371">
        <v>84266.44</v>
      </c>
      <c r="G42" s="371">
        <v>45959.24</v>
      </c>
      <c r="H42" s="372">
        <f t="shared" si="4"/>
        <v>73133.56</v>
      </c>
      <c r="I42" s="372">
        <f t="shared" si="5"/>
        <v>73133.56</v>
      </c>
      <c r="J42" s="373">
        <v>53.536493011435837</v>
      </c>
    </row>
    <row r="43" spans="1:10" ht="15" customHeight="1">
      <c r="A43" s="382">
        <v>290</v>
      </c>
      <c r="B43" s="379" t="s">
        <v>122</v>
      </c>
      <c r="C43" s="371">
        <v>0</v>
      </c>
      <c r="D43" s="371">
        <v>133750</v>
      </c>
      <c r="E43" s="371">
        <v>133750</v>
      </c>
      <c r="F43" s="371">
        <v>68160.52</v>
      </c>
      <c r="G43" s="371">
        <v>64641.179999999993</v>
      </c>
      <c r="H43" s="372">
        <f t="shared" si="4"/>
        <v>65589.48</v>
      </c>
      <c r="I43" s="372">
        <f t="shared" si="5"/>
        <v>65589.48</v>
      </c>
      <c r="J43" s="373">
        <v>50.961136448598133</v>
      </c>
    </row>
    <row r="44" spans="1:10" ht="18.600000000000001" customHeight="1">
      <c r="A44" s="382"/>
      <c r="B44" s="379"/>
      <c r="C44" s="371"/>
      <c r="D44" s="371"/>
      <c r="E44" s="371"/>
      <c r="F44" s="371"/>
      <c r="G44" s="371"/>
      <c r="H44" s="372"/>
      <c r="I44" s="372"/>
      <c r="J44" s="373" t="s">
        <v>6</v>
      </c>
    </row>
    <row r="45" spans="1:10" ht="19.899999999999999" customHeight="1">
      <c r="A45" s="383">
        <v>4</v>
      </c>
      <c r="B45" s="367" t="s">
        <v>130</v>
      </c>
      <c r="C45" s="367">
        <v>1143898</v>
      </c>
      <c r="D45" s="367">
        <v>1228173</v>
      </c>
      <c r="E45" s="367">
        <v>1228173</v>
      </c>
      <c r="F45" s="368">
        <v>1023109.2100000001</v>
      </c>
      <c r="G45" s="367">
        <v>615222.91999999993</v>
      </c>
      <c r="H45" s="368">
        <f>+E45-F45</f>
        <v>205063.78999999992</v>
      </c>
      <c r="I45" s="368">
        <f>+D45-F45</f>
        <v>205063.78999999992</v>
      </c>
      <c r="J45" s="476">
        <v>83.303346515515315</v>
      </c>
    </row>
    <row r="46" spans="1:10" ht="15" customHeight="1">
      <c r="A46" s="382">
        <v>430</v>
      </c>
      <c r="B46" s="384" t="s">
        <v>131</v>
      </c>
      <c r="C46" s="371">
        <v>1143898</v>
      </c>
      <c r="D46" s="371">
        <v>1224088</v>
      </c>
      <c r="E46" s="371">
        <v>1224088</v>
      </c>
      <c r="F46" s="371">
        <v>1019676.3600000001</v>
      </c>
      <c r="G46" s="371">
        <v>612430.06999999995</v>
      </c>
      <c r="H46" s="372">
        <f>+E46-F46</f>
        <v>204411.6399999999</v>
      </c>
      <c r="I46" s="372">
        <f>+D46-F46</f>
        <v>204411.6399999999</v>
      </c>
      <c r="J46" s="373">
        <v>83.300903203037706</v>
      </c>
    </row>
    <row r="47" spans="1:10" ht="15" customHeight="1">
      <c r="A47" s="382">
        <v>490</v>
      </c>
      <c r="B47" s="379" t="s">
        <v>132</v>
      </c>
      <c r="C47" s="371">
        <v>0</v>
      </c>
      <c r="D47" s="371">
        <v>4085</v>
      </c>
      <c r="E47" s="371">
        <v>4085</v>
      </c>
      <c r="F47" s="371">
        <v>3432.85</v>
      </c>
      <c r="G47" s="371">
        <v>2792.85</v>
      </c>
      <c r="H47" s="372">
        <f>+E47-F47</f>
        <v>652.15000000000009</v>
      </c>
      <c r="I47" s="372">
        <f>+D47-F47</f>
        <v>652.15000000000009</v>
      </c>
      <c r="J47" s="373">
        <v>84.035495716034276</v>
      </c>
    </row>
    <row r="48" spans="1:10" ht="18" customHeight="1">
      <c r="A48" s="385"/>
      <c r="B48" s="386"/>
      <c r="C48" s="387"/>
      <c r="D48" s="386"/>
      <c r="E48" s="386"/>
      <c r="F48" s="386"/>
      <c r="G48" s="386"/>
      <c r="H48" s="386"/>
      <c r="I48" s="386"/>
      <c r="J48" s="373" t="s">
        <v>6</v>
      </c>
    </row>
    <row r="49" spans="1:14" ht="19.899999999999999" customHeight="1">
      <c r="A49" s="365" t="s">
        <v>133</v>
      </c>
      <c r="B49" s="366" t="s">
        <v>167</v>
      </c>
      <c r="C49" s="367">
        <v>4209105</v>
      </c>
      <c r="D49" s="367">
        <v>3745915</v>
      </c>
      <c r="E49" s="367">
        <v>3738915</v>
      </c>
      <c r="F49" s="367">
        <v>1852883.15</v>
      </c>
      <c r="G49" s="367">
        <v>1818062.1899999997</v>
      </c>
      <c r="H49" s="368">
        <f t="shared" ref="H49:H54" si="6">+E49-F49</f>
        <v>1886031.85</v>
      </c>
      <c r="I49" s="368">
        <f t="shared" ref="I49:I54" si="7">+D49-F49</f>
        <v>1893031.85</v>
      </c>
      <c r="J49" s="475">
        <v>49.556706959104446</v>
      </c>
      <c r="L49" s="1" t="s">
        <v>6</v>
      </c>
    </row>
    <row r="50" spans="1:14" ht="15" customHeight="1">
      <c r="A50" s="369" t="s">
        <v>134</v>
      </c>
      <c r="B50" s="370" t="s">
        <v>184</v>
      </c>
      <c r="C50" s="371">
        <v>118164</v>
      </c>
      <c r="D50" s="371">
        <v>81773</v>
      </c>
      <c r="E50" s="371">
        <v>74773</v>
      </c>
      <c r="F50" s="371">
        <v>37776.200000000004</v>
      </c>
      <c r="G50" s="371">
        <v>37776.199999999997</v>
      </c>
      <c r="H50" s="372">
        <f t="shared" si="6"/>
        <v>36996.799999999996</v>
      </c>
      <c r="I50" s="372">
        <f t="shared" si="7"/>
        <v>43996.799999999996</v>
      </c>
      <c r="J50" s="373">
        <v>50.521177430355877</v>
      </c>
    </row>
    <row r="51" spans="1:14" ht="15" customHeight="1">
      <c r="A51" s="378" t="s">
        <v>135</v>
      </c>
      <c r="B51" s="379" t="s">
        <v>94</v>
      </c>
      <c r="C51" s="371">
        <v>3997848</v>
      </c>
      <c r="D51" s="371">
        <v>3535031</v>
      </c>
      <c r="E51" s="371">
        <v>3535031</v>
      </c>
      <c r="F51" s="371">
        <v>1717019.3599999999</v>
      </c>
      <c r="G51" s="371">
        <v>1717019.3599999999</v>
      </c>
      <c r="H51" s="372">
        <f t="shared" si="6"/>
        <v>1818011.6400000001</v>
      </c>
      <c r="I51" s="372">
        <f t="shared" si="7"/>
        <v>1818011.6400000001</v>
      </c>
      <c r="J51" s="373">
        <v>48.571550291921056</v>
      </c>
    </row>
    <row r="52" spans="1:14" ht="15" customHeight="1">
      <c r="A52" s="382">
        <v>620</v>
      </c>
      <c r="B52" s="379" t="s">
        <v>136</v>
      </c>
      <c r="C52" s="371">
        <v>77093</v>
      </c>
      <c r="D52" s="371">
        <v>33793</v>
      </c>
      <c r="E52" s="371">
        <v>33793</v>
      </c>
      <c r="F52" s="371">
        <v>17503.080000000002</v>
      </c>
      <c r="G52" s="371">
        <v>12838.63</v>
      </c>
      <c r="H52" s="372">
        <f t="shared" si="6"/>
        <v>16289.919999999998</v>
      </c>
      <c r="I52" s="372">
        <f t="shared" si="7"/>
        <v>16289.919999999998</v>
      </c>
      <c r="J52" s="373">
        <v>51.794987127511618</v>
      </c>
    </row>
    <row r="53" spans="1:14" ht="15" customHeight="1">
      <c r="A53" s="369" t="s">
        <v>137</v>
      </c>
      <c r="B53" s="370" t="s">
        <v>138</v>
      </c>
      <c r="C53" s="371">
        <v>16000</v>
      </c>
      <c r="D53" s="371">
        <v>50790</v>
      </c>
      <c r="E53" s="371">
        <v>50790</v>
      </c>
      <c r="F53" s="371">
        <v>42170</v>
      </c>
      <c r="G53" s="371">
        <v>23190</v>
      </c>
      <c r="H53" s="372">
        <f t="shared" si="6"/>
        <v>8620</v>
      </c>
      <c r="I53" s="372">
        <f t="shared" si="7"/>
        <v>8620</v>
      </c>
      <c r="J53" s="373">
        <v>83.028155148651308</v>
      </c>
    </row>
    <row r="54" spans="1:14" ht="15" customHeight="1">
      <c r="A54" s="389">
        <v>690</v>
      </c>
      <c r="B54" s="372" t="s">
        <v>183</v>
      </c>
      <c r="C54" s="371">
        <v>0</v>
      </c>
      <c r="D54" s="371">
        <v>44528</v>
      </c>
      <c r="E54" s="371">
        <v>44528</v>
      </c>
      <c r="F54" s="371">
        <v>38414.51</v>
      </c>
      <c r="G54" s="371">
        <v>27238</v>
      </c>
      <c r="H54" s="372">
        <f t="shared" si="6"/>
        <v>6113.489999999998</v>
      </c>
      <c r="I54" s="372">
        <f t="shared" si="7"/>
        <v>6113.489999999998</v>
      </c>
      <c r="J54" s="373">
        <v>86.270459037010426</v>
      </c>
    </row>
    <row r="55" spans="1:14" ht="15" customHeight="1">
      <c r="A55" s="389"/>
      <c r="B55" s="372"/>
      <c r="C55" s="371"/>
      <c r="D55" s="371"/>
      <c r="E55" s="371"/>
      <c r="F55" s="371"/>
      <c r="G55" s="371"/>
      <c r="H55" s="372"/>
      <c r="I55" s="372"/>
      <c r="J55" s="373">
        <v>0</v>
      </c>
    </row>
    <row r="56" spans="1:14" ht="19.899999999999999" customHeight="1">
      <c r="A56" s="390" t="s">
        <v>6</v>
      </c>
      <c r="B56" s="463" t="s">
        <v>139</v>
      </c>
      <c r="C56" s="391">
        <v>111760510</v>
      </c>
      <c r="D56" s="391">
        <v>113212340</v>
      </c>
      <c r="E56" s="391">
        <v>104609658</v>
      </c>
      <c r="F56" s="391">
        <v>82292674.409999982</v>
      </c>
      <c r="G56" s="391">
        <v>79430749.010000005</v>
      </c>
      <c r="H56" s="392">
        <f>+E56-F56</f>
        <v>22316983.590000018</v>
      </c>
      <c r="I56" s="392">
        <f>+D56-F56</f>
        <v>30919665.590000018</v>
      </c>
      <c r="J56" s="476">
        <v>78.666421048809866</v>
      </c>
    </row>
    <row r="57" spans="1:14" ht="19.899999999999999" customHeight="1">
      <c r="A57" s="86"/>
      <c r="B57" s="397"/>
      <c r="C57" s="397"/>
      <c r="D57" s="397"/>
      <c r="E57" s="397"/>
      <c r="F57" s="397"/>
      <c r="G57" s="397"/>
      <c r="H57" s="397"/>
      <c r="I57" s="397"/>
      <c r="J57" s="397"/>
      <c r="L57" s="60" t="s">
        <v>6</v>
      </c>
      <c r="N57" t="s">
        <v>6</v>
      </c>
    </row>
    <row r="58" spans="1:14" ht="19.899999999999999" customHeight="1">
      <c r="A58" s="385"/>
      <c r="B58" s="387"/>
      <c r="C58" s="387"/>
      <c r="D58" s="388"/>
      <c r="E58" s="134"/>
      <c r="F58" s="134"/>
      <c r="G58" s="9"/>
      <c r="H58" s="9"/>
      <c r="I58" s="9"/>
      <c r="J58" s="398"/>
    </row>
    <row r="59" spans="1:14" ht="19.899999999999999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</row>
    <row r="60" spans="1:14" ht="19.899999999999999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</row>
    <row r="61" spans="1:14" ht="19.899999999999999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</row>
    <row r="62" spans="1:14" ht="19.899999999999999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4" ht="19.899999999999999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4" ht="19.899999999999999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</row>
    <row r="65" spans="1:10" ht="19.899999999999999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0" ht="19.899999999999999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</row>
    <row r="67" spans="1:10" ht="19.899999999999999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</row>
    <row r="68" spans="1:10" ht="19.899999999999999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</row>
    <row r="69" spans="1:10" ht="19.899999999999999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</row>
    <row r="70" spans="1:10" ht="19.899999999999999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</row>
    <row r="71" spans="1:10" ht="19.899999999999999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</row>
    <row r="72" spans="1:10" ht="19.899999999999999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</row>
    <row r="73" spans="1:10" ht="19.899999999999999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</row>
    <row r="74" spans="1:10" ht="19.899999999999999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</row>
    <row r="75" spans="1:10" ht="19.899999999999999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</row>
    <row r="76" spans="1:10" ht="19.899999999999999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</row>
    <row r="77" spans="1:10" ht="19.899999999999999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</row>
    <row r="78" spans="1:10" ht="19.899999999999999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</row>
    <row r="79" spans="1:10" ht="19.899999999999999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</row>
    <row r="80" spans="1:10" ht="19.899999999999999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</row>
    <row r="81" spans="1:10" ht="19.899999999999999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</row>
    <row r="82" spans="1:10" ht="19.899999999999999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</row>
    <row r="83" spans="1:10" ht="19.899999999999999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</row>
    <row r="84" spans="1:10" ht="19.899999999999999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</row>
    <row r="85" spans="1:10" ht="19.899999999999999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 ht="19.899999999999999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 ht="19.899999999999999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</row>
    <row r="88" spans="1:10" ht="19.899999999999999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</row>
    <row r="89" spans="1:10" ht="19.899999999999999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</row>
    <row r="90" spans="1:10" ht="19.899999999999999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</row>
    <row r="91" spans="1:10" ht="19.899999999999999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ht="19.899999999999999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</row>
    <row r="93" spans="1:10" ht="19.899999999999999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</row>
    <row r="94" spans="1:10" ht="19.899999999999999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</row>
    <row r="95" spans="1:10" ht="19.899999999999999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</row>
    <row r="96" spans="1:10" ht="19.899999999999999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</row>
    <row r="97" spans="1:10" ht="19.899999999999999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</row>
    <row r="98" spans="1:10" ht="19.899999999999999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ht="19.899999999999999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</row>
    <row r="100" spans="1:10" ht="19.899999999999999" customHeight="1"/>
    <row r="101" spans="1:10" ht="19.899999999999999" customHeight="1"/>
    <row r="102" spans="1:10" ht="19.899999999999999" customHeight="1"/>
    <row r="103" spans="1:10" ht="19.899999999999999" customHeight="1"/>
    <row r="104" spans="1:10" ht="19.899999999999999" customHeight="1"/>
    <row r="105" spans="1:10" ht="19.899999999999999" customHeight="1"/>
    <row r="106" spans="1:10" ht="19.899999999999999" customHeight="1"/>
    <row r="107" spans="1:10" ht="19.899999999999999" customHeight="1"/>
    <row r="108" spans="1:10" ht="19.899999999999999" customHeight="1"/>
    <row r="109" spans="1:10" ht="19.899999999999999" customHeight="1"/>
    <row r="110" spans="1:10" ht="19.899999999999999" customHeight="1"/>
    <row r="111" spans="1:10" ht="19.899999999999999" customHeight="1"/>
    <row r="112" spans="1:10" ht="19.899999999999999" customHeight="1"/>
    <row r="113" ht="19.899999999999999" customHeight="1"/>
    <row r="114" ht="19.899999999999999" customHeight="1"/>
    <row r="115" ht="19.899999999999999" customHeight="1"/>
    <row r="116" ht="19.899999999999999" customHeight="1"/>
    <row r="117" ht="19.899999999999999" customHeight="1"/>
    <row r="118" ht="19.899999999999999" customHeight="1"/>
    <row r="119" ht="19.899999999999999" customHeight="1"/>
    <row r="120" ht="19.899999999999999" customHeight="1"/>
    <row r="121" ht="19.899999999999999" customHeight="1"/>
    <row r="122" ht="19.899999999999999" customHeight="1"/>
    <row r="123" ht="19.899999999999999" customHeight="1"/>
    <row r="124" ht="19.899999999999999" customHeight="1"/>
    <row r="125" ht="19.899999999999999" customHeight="1"/>
    <row r="126" ht="19.899999999999999" customHeight="1"/>
    <row r="127" ht="19.899999999999999" customHeight="1"/>
    <row r="128" ht="19.899999999999999" customHeight="1"/>
    <row r="129" ht="19.899999999999999" customHeight="1"/>
    <row r="130" ht="19.899999999999999" customHeight="1"/>
    <row r="131" ht="19.899999999999999" customHeight="1"/>
    <row r="132" ht="19.899999999999999" customHeight="1"/>
    <row r="133" ht="19.899999999999999" customHeight="1"/>
    <row r="134" ht="19.899999999999999" customHeight="1"/>
    <row r="135" ht="19.899999999999999" customHeight="1"/>
    <row r="136" ht="19.899999999999999" customHeight="1"/>
    <row r="137" ht="19.899999999999999" customHeight="1"/>
    <row r="138" ht="19.899999999999999" customHeight="1"/>
    <row r="139" ht="19.899999999999999" customHeight="1"/>
    <row r="140" ht="19.899999999999999" customHeight="1"/>
    <row r="141" ht="19.899999999999999" customHeight="1"/>
    <row r="142" ht="19.899999999999999" customHeight="1"/>
    <row r="143" ht="19.899999999999999" customHeight="1"/>
    <row r="144" ht="19.899999999999999" customHeight="1"/>
    <row r="145" ht="19.899999999999999" customHeight="1"/>
    <row r="146" ht="19.899999999999999" customHeight="1"/>
    <row r="147" ht="19.899999999999999" customHeight="1"/>
    <row r="148" ht="19.899999999999999" customHeight="1"/>
  </sheetData>
  <mergeCells count="11">
    <mergeCell ref="J6:J7"/>
    <mergeCell ref="A1:J1"/>
    <mergeCell ref="A2:J2"/>
    <mergeCell ref="A3:J3"/>
    <mergeCell ref="A4:J4"/>
    <mergeCell ref="A5:J5"/>
    <mergeCell ref="A6:A7"/>
    <mergeCell ref="B6:B7"/>
    <mergeCell ref="G6:G7"/>
    <mergeCell ref="C6:F6"/>
    <mergeCell ref="H6:I6"/>
  </mergeCells>
  <pageMargins left="0.39370078740157483" right="0.23622047244094491" top="0.55118110236220474" bottom="0.15748031496062992" header="0.31496062992125984" footer="0.31496062992125984"/>
  <pageSetup scale="80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K26"/>
  <sheetViews>
    <sheetView showGridLines="0" showZeros="0" workbookViewId="0">
      <selection activeCell="J6" sqref="J6"/>
    </sheetView>
  </sheetViews>
  <sheetFormatPr baseColWidth="10" defaultRowHeight="12.75"/>
  <cols>
    <col min="1" max="1" width="61.28515625" customWidth="1"/>
    <col min="2" max="2" width="17" customWidth="1"/>
    <col min="3" max="3" width="15.28515625" customWidth="1"/>
    <col min="4" max="4" width="11.140625" customWidth="1"/>
    <col min="5" max="5" width="14.140625" customWidth="1"/>
    <col min="6" max="6" width="11.28515625" customWidth="1"/>
    <col min="7" max="7" width="12.7109375" customWidth="1"/>
    <col min="8" max="8" width="11.5703125" customWidth="1"/>
    <col min="9" max="9" width="13.5703125" customWidth="1"/>
    <col min="10" max="10" width="18.85546875" customWidth="1"/>
    <col min="11" max="11" width="15.140625" customWidth="1"/>
  </cols>
  <sheetData>
    <row r="1" spans="1:11" ht="18" customHeight="1">
      <c r="A1" s="537" t="s">
        <v>176</v>
      </c>
      <c r="B1" s="537"/>
      <c r="C1" s="537"/>
      <c r="D1" s="537"/>
      <c r="E1" s="537"/>
      <c r="F1" s="537"/>
      <c r="G1" s="537"/>
      <c r="H1" s="537"/>
      <c r="I1" s="537"/>
    </row>
    <row r="2" spans="1:11" ht="18" customHeight="1">
      <c r="A2" s="537" t="s">
        <v>177</v>
      </c>
      <c r="B2" s="537"/>
      <c r="C2" s="537"/>
      <c r="D2" s="537"/>
      <c r="E2" s="537"/>
      <c r="F2" s="537"/>
      <c r="G2" s="537"/>
      <c r="H2" s="537"/>
      <c r="I2" s="537"/>
    </row>
    <row r="3" spans="1:11" ht="20.100000000000001" customHeight="1">
      <c r="A3" s="560" t="s">
        <v>244</v>
      </c>
      <c r="B3" s="560"/>
      <c r="C3" s="560"/>
      <c r="D3" s="560"/>
      <c r="E3" s="560"/>
      <c r="F3" s="560"/>
      <c r="G3" s="560"/>
      <c r="H3" s="560"/>
      <c r="I3" s="560"/>
    </row>
    <row r="4" spans="1:11" ht="20.100000000000001" customHeight="1">
      <c r="A4" s="560" t="s">
        <v>346</v>
      </c>
      <c r="B4" s="560"/>
      <c r="C4" s="560"/>
      <c r="D4" s="560"/>
      <c r="E4" s="560"/>
      <c r="F4" s="560"/>
      <c r="G4" s="560"/>
      <c r="H4" s="560"/>
      <c r="I4" s="560"/>
    </row>
    <row r="5" spans="1:11" ht="20.100000000000001" customHeight="1">
      <c r="A5" s="276"/>
      <c r="B5" s="276"/>
      <c r="C5" s="276"/>
      <c r="D5" s="276"/>
      <c r="E5" s="277"/>
      <c r="F5" s="277"/>
      <c r="G5" s="277"/>
      <c r="H5" s="277"/>
      <c r="I5" s="33"/>
    </row>
    <row r="6" spans="1:11" ht="20.100000000000001" customHeight="1">
      <c r="A6" s="618" t="s">
        <v>143</v>
      </c>
      <c r="B6" s="622" t="s">
        <v>22</v>
      </c>
      <c r="C6" s="623"/>
      <c r="D6" s="623"/>
      <c r="E6" s="623"/>
      <c r="F6" s="624"/>
      <c r="G6" s="622" t="s">
        <v>166</v>
      </c>
      <c r="H6" s="623"/>
      <c r="I6" s="620" t="s">
        <v>174</v>
      </c>
    </row>
    <row r="7" spans="1:11" ht="25.9" customHeight="1">
      <c r="A7" s="619"/>
      <c r="B7" s="278" t="s">
        <v>60</v>
      </c>
      <c r="C7" s="279" t="s">
        <v>10</v>
      </c>
      <c r="D7" s="279" t="s">
        <v>2</v>
      </c>
      <c r="E7" s="279" t="s">
        <v>11</v>
      </c>
      <c r="F7" s="279" t="s">
        <v>153</v>
      </c>
      <c r="G7" s="393" t="s">
        <v>16</v>
      </c>
      <c r="H7" s="457" t="s">
        <v>17</v>
      </c>
      <c r="I7" s="621"/>
    </row>
    <row r="8" spans="1:11" ht="20.100000000000001" customHeight="1">
      <c r="A8" s="280" t="s">
        <v>140</v>
      </c>
      <c r="B8" s="281">
        <f t="shared" ref="B8" si="0">SUM(B9:B13)</f>
        <v>6170855</v>
      </c>
      <c r="C8" s="282">
        <v>5230876</v>
      </c>
      <c r="D8" s="283">
        <f>SUM(D9:D13)</f>
        <v>5230876</v>
      </c>
      <c r="E8" s="283">
        <v>4946870.2300000004</v>
      </c>
      <c r="F8" s="283">
        <f>SUM(F9:F13)</f>
        <v>1254515.9099999999</v>
      </c>
      <c r="G8" s="283">
        <f>+G9+G13+G10+G11</f>
        <v>284005.7699999999</v>
      </c>
      <c r="H8" s="284">
        <f>+H9+H13+H10+H11</f>
        <v>284005.7699999999</v>
      </c>
      <c r="I8" s="285">
        <f>+E8*100/D8</f>
        <v>94.570588750335517</v>
      </c>
      <c r="J8" s="85"/>
      <c r="K8" s="60"/>
    </row>
    <row r="9" spans="1:11" ht="20.100000000000001" customHeight="1">
      <c r="A9" s="286" t="s">
        <v>141</v>
      </c>
      <c r="B9" s="287">
        <v>3215501</v>
      </c>
      <c r="C9" s="288">
        <v>977337</v>
      </c>
      <c r="D9" s="288">
        <v>977337</v>
      </c>
      <c r="E9" s="294">
        <v>807784.25</v>
      </c>
      <c r="F9" s="288">
        <v>215773.83</v>
      </c>
      <c r="G9" s="288">
        <f>+D9-E9</f>
        <v>169552.75</v>
      </c>
      <c r="H9" s="134">
        <f>+C9-E9</f>
        <v>169552.75</v>
      </c>
      <c r="I9" s="289">
        <f>+E9*100/D9</f>
        <v>82.651557241770234</v>
      </c>
      <c r="J9" s="85"/>
    </row>
    <row r="10" spans="1:11" ht="18.75" customHeight="1">
      <c r="A10" s="290" t="s">
        <v>185</v>
      </c>
      <c r="B10" s="291">
        <v>198650</v>
      </c>
      <c r="C10" s="288">
        <v>7165</v>
      </c>
      <c r="D10" s="288">
        <v>7165</v>
      </c>
      <c r="E10" s="294">
        <v>7164.0599999999995</v>
      </c>
      <c r="F10" s="288">
        <v>6778.99</v>
      </c>
      <c r="G10" s="288">
        <f>+D10-E10</f>
        <v>0.94000000000050932</v>
      </c>
      <c r="H10" s="134">
        <f>+C10-E10</f>
        <v>0.94000000000050932</v>
      </c>
      <c r="I10" s="289">
        <f>+E10*100/D10</f>
        <v>99.986880669923238</v>
      </c>
      <c r="J10" s="85"/>
    </row>
    <row r="11" spans="1:11" ht="28.15" customHeight="1">
      <c r="A11" s="292" t="s">
        <v>156</v>
      </c>
      <c r="B11" s="293">
        <v>261750</v>
      </c>
      <c r="C11" s="294">
        <v>368203</v>
      </c>
      <c r="D11" s="294">
        <v>368203</v>
      </c>
      <c r="E11" s="294">
        <v>257674.53</v>
      </c>
      <c r="F11" s="294">
        <v>69235.649999999994</v>
      </c>
      <c r="G11" s="294">
        <f>+D11-E11</f>
        <v>110528.47</v>
      </c>
      <c r="H11" s="295">
        <f>+C11-E11</f>
        <v>110528.47</v>
      </c>
      <c r="I11" s="289">
        <f>+E11*100/D11</f>
        <v>69.98164871008656</v>
      </c>
      <c r="J11" s="85"/>
    </row>
    <row r="12" spans="1:11" ht="21.6" customHeight="1">
      <c r="A12" s="296" t="s">
        <v>237</v>
      </c>
      <c r="B12" s="293">
        <v>450000</v>
      </c>
      <c r="C12" s="294">
        <v>0</v>
      </c>
      <c r="D12" s="294">
        <v>0</v>
      </c>
      <c r="E12" s="294">
        <v>0</v>
      </c>
      <c r="F12" s="294"/>
      <c r="G12" s="294"/>
      <c r="H12" s="295"/>
      <c r="I12" s="289"/>
      <c r="J12" s="85"/>
    </row>
    <row r="13" spans="1:11" ht="20.100000000000001" customHeight="1">
      <c r="A13" s="442" t="s">
        <v>146</v>
      </c>
      <c r="B13" s="293">
        <v>2044954</v>
      </c>
      <c r="C13" s="294">
        <v>3878171</v>
      </c>
      <c r="D13" s="294">
        <v>3878171</v>
      </c>
      <c r="E13" s="294">
        <v>3874247.39</v>
      </c>
      <c r="F13" s="294">
        <v>962727.44</v>
      </c>
      <c r="G13" s="294">
        <f>+D13-E13</f>
        <v>3923.6099999998696</v>
      </c>
      <c r="H13" s="295">
        <f>+C13-E13</f>
        <v>3923.6099999998696</v>
      </c>
      <c r="I13" s="289">
        <f t="shared" ref="I13:I20" si="1">+E13*100/D13</f>
        <v>99.898828339441451</v>
      </c>
      <c r="J13" s="85"/>
    </row>
    <row r="14" spans="1:11" ht="20.100000000000001" customHeight="1">
      <c r="A14" s="297" t="s">
        <v>142</v>
      </c>
      <c r="B14" s="298">
        <f t="shared" ref="B14:F14" si="2">SUM(B15:B19)</f>
        <v>2264179</v>
      </c>
      <c r="C14" s="299">
        <v>2877117</v>
      </c>
      <c r="D14" s="299">
        <f t="shared" si="2"/>
        <v>2877117</v>
      </c>
      <c r="E14" s="283">
        <v>2328739.0100000002</v>
      </c>
      <c r="F14" s="299">
        <f t="shared" si="2"/>
        <v>666937.06000000006</v>
      </c>
      <c r="G14" s="299">
        <f>D14-E14</f>
        <v>548377.98999999976</v>
      </c>
      <c r="H14" s="284">
        <f>+C14-E14</f>
        <v>548377.98999999976</v>
      </c>
      <c r="I14" s="285">
        <f t="shared" si="1"/>
        <v>80.940017733029293</v>
      </c>
      <c r="J14" s="85"/>
      <c r="K14" s="60"/>
    </row>
    <row r="15" spans="1:11" ht="27" customHeight="1">
      <c r="A15" s="300" t="s">
        <v>163</v>
      </c>
      <c r="B15" s="301">
        <v>178000</v>
      </c>
      <c r="C15" s="302">
        <v>112362</v>
      </c>
      <c r="D15" s="294">
        <v>112362</v>
      </c>
      <c r="E15" s="294">
        <v>82560.98</v>
      </c>
      <c r="F15" s="294">
        <v>14421.65</v>
      </c>
      <c r="G15" s="294">
        <f>+D15-E15</f>
        <v>29801.020000000004</v>
      </c>
      <c r="H15" s="295">
        <f>+C15-E15</f>
        <v>29801.020000000004</v>
      </c>
      <c r="I15" s="289">
        <f t="shared" si="1"/>
        <v>73.477670386785562</v>
      </c>
      <c r="J15" s="85"/>
    </row>
    <row r="16" spans="1:11" ht="21.6" customHeight="1">
      <c r="A16" s="300" t="s">
        <v>186</v>
      </c>
      <c r="B16" s="301">
        <v>441179</v>
      </c>
      <c r="C16" s="302">
        <v>1327491</v>
      </c>
      <c r="D16" s="294">
        <v>1327491</v>
      </c>
      <c r="E16" s="294">
        <v>1112354.2</v>
      </c>
      <c r="F16" s="294">
        <v>370758.76</v>
      </c>
      <c r="G16" s="294">
        <f>+D16-E16</f>
        <v>215136.80000000005</v>
      </c>
      <c r="H16" s="295"/>
      <c r="I16" s="289">
        <f t="shared" si="1"/>
        <v>83.793728168401898</v>
      </c>
      <c r="J16" s="85"/>
    </row>
    <row r="17" spans="1:11" ht="20.100000000000001" customHeight="1">
      <c r="A17" s="300" t="s">
        <v>175</v>
      </c>
      <c r="B17" s="301">
        <v>1040000</v>
      </c>
      <c r="C17" s="302">
        <v>872893</v>
      </c>
      <c r="D17" s="294">
        <v>872893</v>
      </c>
      <c r="E17" s="294">
        <v>733874.71</v>
      </c>
      <c r="F17" s="294">
        <v>199888.04</v>
      </c>
      <c r="G17" s="294">
        <f>+D17-E17</f>
        <v>139018.29000000004</v>
      </c>
      <c r="H17" s="295">
        <f>+C17-E17</f>
        <v>139018.29000000004</v>
      </c>
      <c r="I17" s="289">
        <f t="shared" si="1"/>
        <v>84.073845247928446</v>
      </c>
      <c r="J17" s="85"/>
    </row>
    <row r="18" spans="1:11" ht="24" customHeight="1">
      <c r="A18" s="300" t="s">
        <v>164</v>
      </c>
      <c r="B18" s="301">
        <v>200000</v>
      </c>
      <c r="C18" s="302">
        <v>318884</v>
      </c>
      <c r="D18" s="294">
        <v>318884</v>
      </c>
      <c r="E18" s="294">
        <v>225727.66</v>
      </c>
      <c r="F18" s="294">
        <v>21321.39</v>
      </c>
      <c r="G18" s="294">
        <f>+D18-E18</f>
        <v>93156.34</v>
      </c>
      <c r="H18" s="295">
        <f>+C18-E18</f>
        <v>93156.34</v>
      </c>
      <c r="I18" s="289">
        <f t="shared" si="1"/>
        <v>70.786762584513497</v>
      </c>
      <c r="J18" s="340"/>
    </row>
    <row r="19" spans="1:11" ht="33.75" customHeight="1">
      <c r="A19" s="300" t="s">
        <v>165</v>
      </c>
      <c r="B19" s="301">
        <v>405000</v>
      </c>
      <c r="C19" s="302">
        <v>245487</v>
      </c>
      <c r="D19" s="294">
        <v>245487</v>
      </c>
      <c r="E19" s="294">
        <v>174219.73</v>
      </c>
      <c r="F19" s="294">
        <v>60547.22</v>
      </c>
      <c r="G19" s="294">
        <f>+D19-E19</f>
        <v>71267.26999999999</v>
      </c>
      <c r="H19" s="295">
        <f>+C19-E19</f>
        <v>71267.26999999999</v>
      </c>
      <c r="I19" s="289">
        <f t="shared" si="1"/>
        <v>70.96902483634571</v>
      </c>
      <c r="J19" s="85"/>
    </row>
    <row r="20" spans="1:11" ht="20.100000000000001" customHeight="1">
      <c r="A20" s="297" t="s">
        <v>157</v>
      </c>
      <c r="B20" s="281">
        <f>SUM(B21:B24)</f>
        <v>275500</v>
      </c>
      <c r="C20" s="282">
        <v>1472360</v>
      </c>
      <c r="D20" s="282">
        <f>SUM(D21:D24)</f>
        <v>1472360</v>
      </c>
      <c r="E20" s="283">
        <v>1472248.25</v>
      </c>
      <c r="F20" s="282">
        <f>SUM(F21:F23)</f>
        <v>933.58</v>
      </c>
      <c r="G20" s="283">
        <f t="shared" ref="G20:G25" si="3">D20-E20</f>
        <v>111.75</v>
      </c>
      <c r="H20" s="284">
        <f>C20-E20</f>
        <v>111.75</v>
      </c>
      <c r="I20" s="285">
        <f t="shared" si="1"/>
        <v>99.992410144258201</v>
      </c>
      <c r="J20" s="85"/>
      <c r="K20" s="60"/>
    </row>
    <row r="21" spans="1:11" ht="20.100000000000001" customHeight="1">
      <c r="A21" s="305" t="s">
        <v>158</v>
      </c>
      <c r="B21" s="303">
        <v>100000</v>
      </c>
      <c r="C21" s="304">
        <v>0</v>
      </c>
      <c r="D21" s="288">
        <v>0</v>
      </c>
      <c r="E21" s="294">
        <v>0</v>
      </c>
      <c r="F21" s="288">
        <v>0</v>
      </c>
      <c r="G21" s="288">
        <f t="shared" si="3"/>
        <v>0</v>
      </c>
      <c r="H21" s="134">
        <f>C21-E21</f>
        <v>0</v>
      </c>
      <c r="I21" s="289" t="s">
        <v>6</v>
      </c>
      <c r="J21" s="85"/>
    </row>
    <row r="22" spans="1:11" ht="20.100000000000001" customHeight="1">
      <c r="A22" s="305" t="s">
        <v>154</v>
      </c>
      <c r="B22" s="301">
        <v>100000</v>
      </c>
      <c r="C22" s="302">
        <v>945</v>
      </c>
      <c r="D22" s="302">
        <v>945</v>
      </c>
      <c r="E22" s="294">
        <v>933.58</v>
      </c>
      <c r="F22" s="294">
        <v>933.58</v>
      </c>
      <c r="G22" s="294">
        <f t="shared" si="3"/>
        <v>11.419999999999959</v>
      </c>
      <c r="H22" s="295">
        <f>+C22-E22</f>
        <v>11.419999999999959</v>
      </c>
      <c r="I22" s="289">
        <f>+E22*100/D22</f>
        <v>98.791534391534398</v>
      </c>
      <c r="J22" s="85"/>
    </row>
    <row r="23" spans="1:11" ht="28.15" customHeight="1">
      <c r="A23" s="306" t="s">
        <v>162</v>
      </c>
      <c r="B23" s="307">
        <v>75000</v>
      </c>
      <c r="C23" s="302">
        <v>1471315</v>
      </c>
      <c r="D23" s="302">
        <v>1471315</v>
      </c>
      <c r="E23" s="294">
        <v>1471314.67</v>
      </c>
      <c r="F23" s="294"/>
      <c r="G23" s="294">
        <f t="shared" si="3"/>
        <v>0.33000000007450581</v>
      </c>
      <c r="H23" s="295">
        <f>+C23-E23</f>
        <v>0.33000000007450581</v>
      </c>
      <c r="I23" s="289">
        <f>+E23*100/D23</f>
        <v>99.999977571084372</v>
      </c>
      <c r="J23" s="85"/>
    </row>
    <row r="24" spans="1:11" ht="28.15" customHeight="1">
      <c r="A24" s="306" t="s">
        <v>235</v>
      </c>
      <c r="B24" s="307">
        <v>500</v>
      </c>
      <c r="C24" s="302">
        <v>100</v>
      </c>
      <c r="D24" s="302">
        <v>100</v>
      </c>
      <c r="E24" s="294">
        <v>0</v>
      </c>
      <c r="F24" s="294"/>
      <c r="G24" s="294">
        <f t="shared" si="3"/>
        <v>100</v>
      </c>
      <c r="H24" s="295">
        <f>+C24-E24</f>
        <v>100</v>
      </c>
      <c r="I24" s="308"/>
      <c r="J24" s="85"/>
    </row>
    <row r="25" spans="1:11" ht="20.100000000000001" customHeight="1">
      <c r="A25" s="309" t="s">
        <v>21</v>
      </c>
      <c r="B25" s="310">
        <f>B8+B14+B20</f>
        <v>8710534</v>
      </c>
      <c r="C25" s="311">
        <v>9580353</v>
      </c>
      <c r="D25" s="311">
        <f>+D20+D14+D8</f>
        <v>9580353</v>
      </c>
      <c r="E25" s="310">
        <v>8747857.4900000002</v>
      </c>
      <c r="F25" s="311">
        <f>F8+F14+F20</f>
        <v>1922386.55</v>
      </c>
      <c r="G25" s="311">
        <f t="shared" si="3"/>
        <v>832495.50999999978</v>
      </c>
      <c r="H25" s="312">
        <f>C25-E25</f>
        <v>832495.50999999978</v>
      </c>
      <c r="I25" s="285">
        <f>+E25*100/D25</f>
        <v>91.310387936644929</v>
      </c>
      <c r="J25" s="85"/>
      <c r="K25" s="60"/>
    </row>
    <row r="26" spans="1:11" ht="20.100000000000001" customHeight="1">
      <c r="A26" s="46"/>
      <c r="B26" s="33"/>
      <c r="C26" s="33"/>
      <c r="D26" s="33"/>
      <c r="E26" s="33"/>
      <c r="F26" s="33"/>
      <c r="G26" s="33"/>
      <c r="H26" s="33"/>
      <c r="I26" s="33"/>
    </row>
  </sheetData>
  <mergeCells count="8">
    <mergeCell ref="A1:I1"/>
    <mergeCell ref="A2:I2"/>
    <mergeCell ref="A3:I3"/>
    <mergeCell ref="A4:I4"/>
    <mergeCell ref="A6:A7"/>
    <mergeCell ref="I6:I7"/>
    <mergeCell ref="G6:H6"/>
    <mergeCell ref="B6:F6"/>
  </mergeCells>
  <pageMargins left="0.31496062992125984" right="0.31496062992125984" top="0.74803149606299213" bottom="0.74803149606299213" header="0.31496062992125984" footer="0.31496062992125984"/>
  <pageSetup scale="80" fitToWidth="0" fitToHeight="0"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6" tint="0.79998168889431442"/>
  </sheetPr>
  <dimension ref="A1:O407"/>
  <sheetViews>
    <sheetView showGridLines="0" showZeros="0" workbookViewId="0">
      <selection activeCell="L8" sqref="L8"/>
    </sheetView>
  </sheetViews>
  <sheetFormatPr baseColWidth="10" defaultColWidth="11.42578125" defaultRowHeight="12.75"/>
  <cols>
    <col min="1" max="1" width="5.140625" customWidth="1"/>
    <col min="2" max="2" width="34" customWidth="1"/>
    <col min="3" max="3" width="9.28515625" customWidth="1"/>
    <col min="4" max="4" width="13.140625" customWidth="1"/>
    <col min="5" max="5" width="10.28515625" customWidth="1"/>
    <col min="6" max="6" width="12.5703125" customWidth="1"/>
    <col min="7" max="7" width="9.85546875" customWidth="1"/>
    <col min="8" max="8" width="12.140625" customWidth="1"/>
    <col min="9" max="9" width="11.140625" customWidth="1"/>
    <col min="10" max="10" width="13.42578125" customWidth="1"/>
    <col min="11" max="11" width="12" customWidth="1"/>
    <col min="12" max="12" width="25.42578125" customWidth="1"/>
  </cols>
  <sheetData>
    <row r="1" spans="1:11" ht="18" customHeight="1">
      <c r="A1" s="560" t="s">
        <v>316</v>
      </c>
      <c r="B1" s="560"/>
      <c r="C1" s="560"/>
      <c r="D1" s="560"/>
      <c r="E1" s="560"/>
      <c r="F1" s="560"/>
      <c r="G1" s="560"/>
      <c r="H1" s="560"/>
      <c r="I1" s="560"/>
      <c r="J1" s="560"/>
    </row>
    <row r="2" spans="1:11" ht="18" customHeight="1">
      <c r="A2" s="560" t="s">
        <v>177</v>
      </c>
      <c r="B2" s="560"/>
      <c r="C2" s="560"/>
      <c r="D2" s="560"/>
      <c r="E2" s="560"/>
      <c r="F2" s="560"/>
      <c r="G2" s="560"/>
      <c r="H2" s="560"/>
      <c r="I2" s="560"/>
      <c r="J2" s="560"/>
    </row>
    <row r="3" spans="1:11" ht="20.45" customHeight="1">
      <c r="A3" s="562" t="s">
        <v>245</v>
      </c>
      <c r="B3" s="562"/>
      <c r="C3" s="562"/>
      <c r="D3" s="562"/>
      <c r="E3" s="562"/>
      <c r="F3" s="562"/>
      <c r="G3" s="562"/>
      <c r="H3" s="562"/>
      <c r="I3" s="562"/>
      <c r="J3" s="562"/>
      <c r="K3" s="82"/>
    </row>
    <row r="4" spans="1:11" ht="21" customHeight="1">
      <c r="A4" s="562" t="s">
        <v>347</v>
      </c>
      <c r="B4" s="562"/>
      <c r="C4" s="562"/>
      <c r="D4" s="562"/>
      <c r="E4" s="562"/>
      <c r="F4" s="562"/>
      <c r="G4" s="562"/>
      <c r="H4" s="562"/>
      <c r="I4" s="562"/>
      <c r="J4" s="562"/>
      <c r="K4" s="83"/>
    </row>
    <row r="5" spans="1:11" ht="3" hidden="1" customHeight="1">
      <c r="A5" s="313"/>
      <c r="B5" s="313"/>
      <c r="C5" s="313"/>
      <c r="D5" s="313"/>
      <c r="E5" s="313"/>
      <c r="F5" s="313"/>
      <c r="G5" s="313"/>
      <c r="H5" s="313"/>
      <c r="I5" s="47"/>
      <c r="J5" s="47"/>
    </row>
    <row r="6" spans="1:11" ht="10.9" customHeight="1">
      <c r="A6" s="313"/>
      <c r="B6" s="313"/>
      <c r="C6" s="313"/>
      <c r="D6" s="313"/>
      <c r="E6" s="313"/>
      <c r="F6" s="313"/>
      <c r="G6" s="313"/>
      <c r="H6" s="313"/>
      <c r="I6" s="47"/>
      <c r="J6" s="47"/>
    </row>
    <row r="7" spans="1:11" ht="16.5" customHeight="1">
      <c r="A7" s="630" t="s">
        <v>172</v>
      </c>
      <c r="B7" s="628" t="s">
        <v>0</v>
      </c>
      <c r="C7" s="622" t="s">
        <v>22</v>
      </c>
      <c r="D7" s="623"/>
      <c r="E7" s="623"/>
      <c r="F7" s="623"/>
      <c r="G7" s="637"/>
      <c r="H7" s="635" t="s">
        <v>15</v>
      </c>
      <c r="I7" s="636"/>
      <c r="J7" s="626" t="s">
        <v>174</v>
      </c>
    </row>
    <row r="8" spans="1:11" ht="21" customHeight="1">
      <c r="A8" s="631"/>
      <c r="B8" s="629"/>
      <c r="C8" s="633" t="s">
        <v>60</v>
      </c>
      <c r="D8" s="436" t="s">
        <v>10</v>
      </c>
      <c r="E8" s="436" t="s">
        <v>2</v>
      </c>
      <c r="F8" s="437" t="s">
        <v>11</v>
      </c>
      <c r="G8" s="462" t="s">
        <v>153</v>
      </c>
      <c r="H8" s="461" t="s">
        <v>16</v>
      </c>
      <c r="I8" s="458" t="s">
        <v>17</v>
      </c>
      <c r="J8" s="627"/>
    </row>
    <row r="9" spans="1:11" ht="13.5" customHeight="1">
      <c r="A9" s="632"/>
      <c r="B9" s="400"/>
      <c r="C9" s="634"/>
      <c r="D9" s="438">
        <v>1</v>
      </c>
      <c r="E9" s="438">
        <v>2</v>
      </c>
      <c r="F9" s="439">
        <v>3</v>
      </c>
      <c r="G9" s="440">
        <v>4</v>
      </c>
      <c r="H9" s="438" t="s">
        <v>336</v>
      </c>
      <c r="I9" s="438" t="s">
        <v>339</v>
      </c>
      <c r="J9" s="441" t="s">
        <v>337</v>
      </c>
    </row>
    <row r="10" spans="1:11" ht="23.25" customHeight="1">
      <c r="A10" s="394" t="s">
        <v>61</v>
      </c>
      <c r="B10" s="401" t="s">
        <v>62</v>
      </c>
      <c r="C10" s="419">
        <f>+C11+C13+C14</f>
        <v>169614</v>
      </c>
      <c r="D10" s="314">
        <f>SUM(C10:C10)</f>
        <v>169614</v>
      </c>
      <c r="E10" s="314">
        <f>+E11+E13+E14+E15</f>
        <v>0</v>
      </c>
      <c r="F10" s="420">
        <v>0</v>
      </c>
      <c r="G10" s="411">
        <f>+G11+G13+G14</f>
        <v>0</v>
      </c>
      <c r="H10" s="314">
        <f>E10-F10</f>
        <v>0</v>
      </c>
      <c r="I10" s="464">
        <f t="shared" ref="I10:I15" si="0">D10-F10</f>
        <v>169614</v>
      </c>
      <c r="J10" s="315" t="s">
        <v>6</v>
      </c>
    </row>
    <row r="11" spans="1:11" ht="18" customHeight="1">
      <c r="A11" s="316" t="s">
        <v>63</v>
      </c>
      <c r="B11" s="402" t="s">
        <v>64</v>
      </c>
      <c r="C11" s="421">
        <f>SUM(C12:C12)</f>
        <v>143828</v>
      </c>
      <c r="D11" s="317">
        <v>0</v>
      </c>
      <c r="E11" s="317">
        <f>SUM(E12)</f>
        <v>0</v>
      </c>
      <c r="F11" s="422">
        <v>0</v>
      </c>
      <c r="G11" s="412"/>
      <c r="H11" s="317">
        <f>E11-F11</f>
        <v>0</v>
      </c>
      <c r="I11" s="93">
        <f t="shared" si="0"/>
        <v>0</v>
      </c>
      <c r="J11" s="318"/>
    </row>
    <row r="12" spans="1:11" ht="20.45" customHeight="1">
      <c r="A12" s="319" t="s">
        <v>147</v>
      </c>
      <c r="B12" s="403" t="s">
        <v>148</v>
      </c>
      <c r="C12" s="423">
        <v>143828</v>
      </c>
      <c r="D12" s="91">
        <v>0</v>
      </c>
      <c r="E12" s="91">
        <v>0</v>
      </c>
      <c r="F12" s="424"/>
      <c r="G12" s="413"/>
      <c r="H12" s="91" t="s">
        <v>6</v>
      </c>
      <c r="I12" s="93">
        <f t="shared" si="0"/>
        <v>0</v>
      </c>
      <c r="J12" s="318"/>
    </row>
    <row r="13" spans="1:11" ht="16.899999999999999" hidden="1" customHeight="1">
      <c r="A13" s="319" t="s">
        <v>74</v>
      </c>
      <c r="B13" s="403" t="s">
        <v>160</v>
      </c>
      <c r="C13" s="423">
        <v>4128</v>
      </c>
      <c r="D13" s="91">
        <v>0</v>
      </c>
      <c r="E13" s="91">
        <v>0</v>
      </c>
      <c r="F13" s="424"/>
      <c r="G13" s="413"/>
      <c r="H13" s="91">
        <f>E13-F13</f>
        <v>0</v>
      </c>
      <c r="I13" s="93">
        <f t="shared" si="0"/>
        <v>0</v>
      </c>
      <c r="J13" s="318" t="s">
        <v>6</v>
      </c>
    </row>
    <row r="14" spans="1:11" ht="16.899999999999999" hidden="1" customHeight="1">
      <c r="A14" s="319" t="s">
        <v>76</v>
      </c>
      <c r="B14" s="404" t="s">
        <v>161</v>
      </c>
      <c r="C14" s="423">
        <v>21658</v>
      </c>
      <c r="D14" s="91">
        <v>0</v>
      </c>
      <c r="E14" s="91">
        <v>0</v>
      </c>
      <c r="F14" s="424"/>
      <c r="G14" s="413"/>
      <c r="H14" s="91">
        <f>E14-F14</f>
        <v>0</v>
      </c>
      <c r="I14" s="93">
        <f t="shared" si="0"/>
        <v>0</v>
      </c>
      <c r="J14" s="318" t="s">
        <v>6</v>
      </c>
    </row>
    <row r="15" spans="1:11" ht="18" hidden="1" customHeight="1">
      <c r="A15" s="319" t="s">
        <v>80</v>
      </c>
      <c r="B15" s="404" t="s">
        <v>335</v>
      </c>
      <c r="C15" s="423"/>
      <c r="D15" s="91">
        <v>0</v>
      </c>
      <c r="E15" s="91">
        <v>0</v>
      </c>
      <c r="F15" s="424"/>
      <c r="G15" s="413"/>
      <c r="H15" s="91">
        <f>E15-F15</f>
        <v>0</v>
      </c>
      <c r="I15" s="93">
        <f t="shared" si="0"/>
        <v>0</v>
      </c>
      <c r="J15" s="318"/>
    </row>
    <row r="16" spans="1:11" ht="9.6" customHeight="1">
      <c r="A16" s="320"/>
      <c r="B16" s="405"/>
      <c r="C16" s="425"/>
      <c r="D16" s="321"/>
      <c r="E16" s="321"/>
      <c r="F16" s="426"/>
      <c r="G16" s="414"/>
      <c r="H16" s="321"/>
      <c r="I16" s="465"/>
      <c r="J16" s="323"/>
    </row>
    <row r="17" spans="1:15" ht="16.899999999999999" customHeight="1">
      <c r="A17" s="395" t="s">
        <v>82</v>
      </c>
      <c r="B17" s="406" t="s">
        <v>83</v>
      </c>
      <c r="C17" s="427">
        <f>SUM(C18:C24)</f>
        <v>2357140</v>
      </c>
      <c r="D17" s="324">
        <v>878222</v>
      </c>
      <c r="E17" s="324">
        <f>SUM(E18:E26)</f>
        <v>878222</v>
      </c>
      <c r="F17" s="428">
        <v>790350.7</v>
      </c>
      <c r="G17" s="415">
        <f>SUM(G18:G26)</f>
        <v>160154.07</v>
      </c>
      <c r="H17" s="324">
        <f>E17-F17</f>
        <v>87871.300000000047</v>
      </c>
      <c r="I17" s="466">
        <f>D17-F17</f>
        <v>87871.300000000047</v>
      </c>
      <c r="J17" s="443">
        <f>F17/E17*100</f>
        <v>89.99440915850434</v>
      </c>
    </row>
    <row r="18" spans="1:15" ht="17.45" customHeight="1">
      <c r="A18" s="325">
        <v>100</v>
      </c>
      <c r="B18" s="403" t="s">
        <v>84</v>
      </c>
      <c r="C18" s="421" t="s">
        <v>6</v>
      </c>
      <c r="D18" s="91">
        <v>4450</v>
      </c>
      <c r="E18" s="91">
        <v>4450</v>
      </c>
      <c r="F18" s="424">
        <v>0</v>
      </c>
      <c r="G18" s="413"/>
      <c r="H18" s="91">
        <v>0</v>
      </c>
      <c r="I18" s="93">
        <f>D18-F18</f>
        <v>4450</v>
      </c>
      <c r="J18" s="444" t="s">
        <v>6</v>
      </c>
    </row>
    <row r="19" spans="1:15" ht="18" customHeight="1">
      <c r="A19" s="325">
        <v>130</v>
      </c>
      <c r="B19" s="403" t="s">
        <v>236</v>
      </c>
      <c r="C19" s="423">
        <v>1283</v>
      </c>
      <c r="D19" s="91">
        <v>0</v>
      </c>
      <c r="E19" s="91">
        <v>0</v>
      </c>
      <c r="F19" s="424"/>
      <c r="G19" s="413"/>
      <c r="H19" s="91">
        <f t="shared" ref="H19:H25" si="1">E19-F19</f>
        <v>0</v>
      </c>
      <c r="I19" s="93"/>
      <c r="J19" s="444"/>
    </row>
    <row r="20" spans="1:15" ht="18" customHeight="1">
      <c r="A20" s="326" t="s">
        <v>92</v>
      </c>
      <c r="B20" s="404" t="s">
        <v>93</v>
      </c>
      <c r="C20" s="423">
        <v>7450</v>
      </c>
      <c r="D20" s="91">
        <v>0</v>
      </c>
      <c r="E20" s="91">
        <v>0</v>
      </c>
      <c r="F20" s="424">
        <v>0</v>
      </c>
      <c r="G20" s="413"/>
      <c r="H20" s="91">
        <f t="shared" si="1"/>
        <v>0</v>
      </c>
      <c r="I20" s="93">
        <f t="shared" ref="I20:I25" si="2">D20-F20</f>
        <v>0</v>
      </c>
      <c r="J20" s="444" t="s">
        <v>6</v>
      </c>
    </row>
    <row r="21" spans="1:15" ht="18" customHeight="1">
      <c r="A21" s="327">
        <v>150</v>
      </c>
      <c r="B21" s="404" t="s">
        <v>343</v>
      </c>
      <c r="C21" s="423"/>
      <c r="D21" s="91">
        <v>90</v>
      </c>
      <c r="E21" s="91">
        <v>90</v>
      </c>
      <c r="F21" s="424"/>
      <c r="G21" s="413"/>
      <c r="H21" s="91">
        <f t="shared" si="1"/>
        <v>90</v>
      </c>
      <c r="I21" s="93">
        <f t="shared" si="2"/>
        <v>90</v>
      </c>
      <c r="J21" s="444"/>
    </row>
    <row r="22" spans="1:15" ht="18" customHeight="1">
      <c r="A22" s="326" t="s">
        <v>97</v>
      </c>
      <c r="B22" s="404" t="s">
        <v>98</v>
      </c>
      <c r="C22" s="423">
        <v>1102253</v>
      </c>
      <c r="D22" s="91">
        <v>526117</v>
      </c>
      <c r="E22" s="91">
        <v>526117</v>
      </c>
      <c r="F22" s="424">
        <v>447967.39</v>
      </c>
      <c r="G22" s="413">
        <v>88808.42</v>
      </c>
      <c r="H22" s="91">
        <f t="shared" si="1"/>
        <v>78149.609999999986</v>
      </c>
      <c r="I22" s="93">
        <f t="shared" si="2"/>
        <v>78149.609999999986</v>
      </c>
      <c r="J22" s="444">
        <f>F22/E22*100</f>
        <v>85.145963730501023</v>
      </c>
    </row>
    <row r="23" spans="1:15" ht="18" customHeight="1">
      <c r="A23" s="327">
        <v>170</v>
      </c>
      <c r="B23" s="404" t="s">
        <v>187</v>
      </c>
      <c r="C23" s="423">
        <v>8981</v>
      </c>
      <c r="D23" s="91">
        <v>0</v>
      </c>
      <c r="E23" s="91">
        <v>0</v>
      </c>
      <c r="F23" s="424"/>
      <c r="G23" s="413"/>
      <c r="H23" s="91">
        <f t="shared" si="1"/>
        <v>0</v>
      </c>
      <c r="I23" s="93">
        <f t="shared" si="2"/>
        <v>0</v>
      </c>
      <c r="J23" s="444"/>
    </row>
    <row r="24" spans="1:15" ht="18" customHeight="1">
      <c r="A24" s="326" t="s">
        <v>99</v>
      </c>
      <c r="B24" s="404" t="s">
        <v>100</v>
      </c>
      <c r="C24" s="423">
        <v>1237173</v>
      </c>
      <c r="D24" s="91">
        <v>345988</v>
      </c>
      <c r="E24" s="91">
        <v>345988</v>
      </c>
      <c r="F24" s="424">
        <v>340808.26999999996</v>
      </c>
      <c r="G24" s="413">
        <v>69770.61</v>
      </c>
      <c r="H24" s="91">
        <f t="shared" si="1"/>
        <v>5179.7300000000396</v>
      </c>
      <c r="I24" s="93">
        <f t="shared" si="2"/>
        <v>5179.7300000000396</v>
      </c>
      <c r="J24" s="444">
        <f>F24/E24*100</f>
        <v>98.502916286113958</v>
      </c>
      <c r="K24" s="6"/>
      <c r="L24" s="6"/>
      <c r="M24" s="6"/>
      <c r="N24" s="6"/>
      <c r="O24" s="6"/>
    </row>
    <row r="25" spans="1:15" ht="18" customHeight="1">
      <c r="A25" s="327">
        <v>190</v>
      </c>
      <c r="B25" s="404" t="s">
        <v>188</v>
      </c>
      <c r="C25" s="421"/>
      <c r="D25" s="91">
        <v>1577</v>
      </c>
      <c r="E25" s="91">
        <v>1577</v>
      </c>
      <c r="F25" s="424">
        <v>1575.04</v>
      </c>
      <c r="G25" s="413">
        <v>1575.04</v>
      </c>
      <c r="H25" s="91">
        <f t="shared" si="1"/>
        <v>1.9600000000000364</v>
      </c>
      <c r="I25" s="93">
        <f t="shared" si="2"/>
        <v>1.9600000000000364</v>
      </c>
      <c r="J25" s="444">
        <f>F25/E25*100</f>
        <v>99.875713379835133</v>
      </c>
      <c r="K25" s="6"/>
      <c r="L25" s="6"/>
      <c r="M25" s="6"/>
      <c r="N25" s="6"/>
      <c r="O25" s="6"/>
    </row>
    <row r="26" spans="1:15" ht="7.15" customHeight="1">
      <c r="A26" s="328"/>
      <c r="B26" s="405"/>
      <c r="C26" s="429"/>
      <c r="D26" s="321"/>
      <c r="E26" s="321"/>
      <c r="F26" s="430"/>
      <c r="G26" s="416"/>
      <c r="H26" s="321"/>
      <c r="I26" s="465"/>
      <c r="J26" s="445"/>
      <c r="K26" s="6"/>
      <c r="L26" s="6"/>
      <c r="M26" s="6"/>
      <c r="N26" s="6"/>
      <c r="O26" s="6"/>
    </row>
    <row r="27" spans="1:15" ht="18" customHeight="1">
      <c r="A27" s="394" t="s">
        <v>102</v>
      </c>
      <c r="B27" s="407" t="s">
        <v>103</v>
      </c>
      <c r="C27" s="419">
        <f>+C28+C29+C32+C33+C34+C35+C36+C30</f>
        <v>0</v>
      </c>
      <c r="D27" s="314">
        <v>415028</v>
      </c>
      <c r="E27" s="314">
        <f>SUM(E29:E37)</f>
        <v>415028</v>
      </c>
      <c r="F27" s="420">
        <v>193563.4</v>
      </c>
      <c r="G27" s="411">
        <f>SUM(G28:G37)</f>
        <v>56453.83</v>
      </c>
      <c r="H27" s="314">
        <f t="shared" ref="H27:H37" si="3">E27-F27</f>
        <v>221464.6</v>
      </c>
      <c r="I27" s="464">
        <f t="shared" ref="I27:I37" si="4">D27-F27</f>
        <v>221464.6</v>
      </c>
      <c r="J27" s="459">
        <f>F27/E27*100</f>
        <v>46.638636429349347</v>
      </c>
      <c r="K27" s="6"/>
      <c r="L27" s="6"/>
      <c r="M27" s="6"/>
      <c r="N27" s="6"/>
      <c r="O27" s="6"/>
    </row>
    <row r="28" spans="1:15" ht="16.149999999999999" hidden="1" customHeight="1">
      <c r="A28" s="326" t="s">
        <v>106</v>
      </c>
      <c r="B28" s="404" t="s">
        <v>107</v>
      </c>
      <c r="C28" s="421">
        <v>0</v>
      </c>
      <c r="D28" s="317"/>
      <c r="E28" s="317"/>
      <c r="F28" s="422"/>
      <c r="G28" s="412"/>
      <c r="H28" s="317">
        <f t="shared" si="3"/>
        <v>0</v>
      </c>
      <c r="I28" s="93">
        <f t="shared" si="4"/>
        <v>0</v>
      </c>
      <c r="J28" s="444"/>
      <c r="K28" s="6"/>
      <c r="L28" s="6"/>
      <c r="M28" s="6"/>
      <c r="N28" s="6"/>
      <c r="O28" s="6"/>
    </row>
    <row r="29" spans="1:15" ht="15.75" customHeight="1">
      <c r="A29" s="327">
        <v>210</v>
      </c>
      <c r="B29" s="404" t="s">
        <v>107</v>
      </c>
      <c r="C29" s="421">
        <v>0</v>
      </c>
      <c r="D29" s="91">
        <v>1700</v>
      </c>
      <c r="E29" s="91">
        <v>1700</v>
      </c>
      <c r="F29" s="422"/>
      <c r="G29" s="412"/>
      <c r="H29" s="317">
        <f t="shared" si="3"/>
        <v>1700</v>
      </c>
      <c r="I29" s="93">
        <f t="shared" si="4"/>
        <v>1700</v>
      </c>
      <c r="J29" s="444"/>
      <c r="K29" s="6"/>
      <c r="L29" s="6"/>
      <c r="M29" s="6"/>
      <c r="N29" s="6"/>
      <c r="O29" s="6"/>
    </row>
    <row r="30" spans="1:15" ht="18" hidden="1" customHeight="1">
      <c r="A30" s="325">
        <v>230</v>
      </c>
      <c r="B30" s="403" t="s">
        <v>152</v>
      </c>
      <c r="C30" s="423"/>
      <c r="D30" s="91">
        <v>0</v>
      </c>
      <c r="E30" s="91"/>
      <c r="F30" s="424"/>
      <c r="G30" s="413"/>
      <c r="H30" s="91">
        <f t="shared" si="3"/>
        <v>0</v>
      </c>
      <c r="I30" s="93">
        <f t="shared" si="4"/>
        <v>0</v>
      </c>
      <c r="J30" s="444"/>
      <c r="K30" s="6"/>
      <c r="L30" s="6"/>
      <c r="M30" s="6"/>
      <c r="N30" s="6"/>
      <c r="O30" s="6"/>
    </row>
    <row r="31" spans="1:15" ht="18" customHeight="1">
      <c r="A31" s="325">
        <v>220</v>
      </c>
      <c r="B31" s="403" t="s">
        <v>338</v>
      </c>
      <c r="C31" s="423"/>
      <c r="D31" s="91">
        <v>6299</v>
      </c>
      <c r="E31" s="91">
        <v>6299</v>
      </c>
      <c r="F31" s="424">
        <v>26.82</v>
      </c>
      <c r="G31" s="413"/>
      <c r="H31" s="91">
        <f t="shared" si="3"/>
        <v>6272.18</v>
      </c>
      <c r="I31" s="93">
        <f t="shared" si="4"/>
        <v>6272.18</v>
      </c>
      <c r="J31" s="444">
        <f t="shared" ref="J31:J37" si="5">F31/E31*100</f>
        <v>0.42578187013811719</v>
      </c>
      <c r="K31" s="6"/>
      <c r="L31" s="6"/>
      <c r="M31" s="6"/>
      <c r="N31" s="6"/>
      <c r="O31" s="6"/>
    </row>
    <row r="32" spans="1:15" ht="17.45" customHeight="1">
      <c r="A32" s="326" t="s">
        <v>112</v>
      </c>
      <c r="B32" s="404" t="s">
        <v>113</v>
      </c>
      <c r="C32" s="423"/>
      <c r="D32" s="91">
        <v>4023</v>
      </c>
      <c r="E32" s="91">
        <v>4023</v>
      </c>
      <c r="F32" s="424">
        <v>2991</v>
      </c>
      <c r="G32" s="413">
        <v>0</v>
      </c>
      <c r="H32" s="91">
        <f t="shared" si="3"/>
        <v>1032</v>
      </c>
      <c r="I32" s="93">
        <f t="shared" si="4"/>
        <v>1032</v>
      </c>
      <c r="J32" s="444">
        <f t="shared" si="5"/>
        <v>74.347501864280389</v>
      </c>
      <c r="K32" s="6"/>
      <c r="L32" s="6"/>
      <c r="M32" s="6"/>
      <c r="N32" s="6"/>
      <c r="O32" s="6"/>
    </row>
    <row r="33" spans="1:15" s="11" customFormat="1" ht="18.75" customHeight="1">
      <c r="A33" s="327">
        <v>250</v>
      </c>
      <c r="B33" s="404" t="s">
        <v>179</v>
      </c>
      <c r="C33" s="423"/>
      <c r="D33" s="329">
        <v>127413</v>
      </c>
      <c r="E33" s="329">
        <v>127413</v>
      </c>
      <c r="F33" s="424">
        <v>40000.480000000003</v>
      </c>
      <c r="G33" s="413">
        <v>11603.98</v>
      </c>
      <c r="H33" s="91">
        <f t="shared" si="3"/>
        <v>87412.51999999999</v>
      </c>
      <c r="I33" s="93">
        <f t="shared" si="4"/>
        <v>87412.51999999999</v>
      </c>
      <c r="J33" s="444">
        <f t="shared" si="5"/>
        <v>31.394347515559641</v>
      </c>
      <c r="K33" s="37"/>
      <c r="L33" s="9"/>
      <c r="M33" s="37"/>
      <c r="N33" s="37"/>
      <c r="O33" s="37"/>
    </row>
    <row r="34" spans="1:15" ht="18" customHeight="1">
      <c r="A34" s="326" t="s">
        <v>116</v>
      </c>
      <c r="B34" s="404" t="s">
        <v>117</v>
      </c>
      <c r="C34" s="423"/>
      <c r="D34" s="91">
        <v>220751</v>
      </c>
      <c r="E34" s="91">
        <v>220751</v>
      </c>
      <c r="F34" s="424">
        <v>129184.8</v>
      </c>
      <c r="G34" s="413">
        <v>29186.76</v>
      </c>
      <c r="H34" s="91">
        <f t="shared" si="3"/>
        <v>91566.2</v>
      </c>
      <c r="I34" s="93">
        <f t="shared" si="4"/>
        <v>91566.2</v>
      </c>
      <c r="J34" s="444">
        <f t="shared" si="5"/>
        <v>58.520595603190927</v>
      </c>
      <c r="K34" s="6"/>
      <c r="L34" s="6"/>
      <c r="M34" s="6"/>
      <c r="N34" s="6"/>
      <c r="O34" s="6"/>
    </row>
    <row r="35" spans="1:15" ht="18" customHeight="1">
      <c r="A35" s="326" t="s">
        <v>118</v>
      </c>
      <c r="B35" s="404" t="s">
        <v>119</v>
      </c>
      <c r="C35" s="423"/>
      <c r="D35" s="91">
        <v>23905</v>
      </c>
      <c r="E35" s="91">
        <v>23905</v>
      </c>
      <c r="F35" s="424">
        <v>6575.8</v>
      </c>
      <c r="G35" s="413">
        <v>3228.83</v>
      </c>
      <c r="H35" s="91">
        <f t="shared" si="3"/>
        <v>17329.2</v>
      </c>
      <c r="I35" s="93">
        <f t="shared" si="4"/>
        <v>17329.2</v>
      </c>
      <c r="J35" s="444">
        <f t="shared" si="5"/>
        <v>27.50805270863836</v>
      </c>
      <c r="K35" s="6"/>
      <c r="L35" s="84"/>
      <c r="M35" s="6"/>
      <c r="N35" s="6"/>
      <c r="O35" s="6"/>
    </row>
    <row r="36" spans="1:15" ht="18" customHeight="1">
      <c r="A36" s="326" t="s">
        <v>120</v>
      </c>
      <c r="B36" s="404" t="s">
        <v>121</v>
      </c>
      <c r="C36" s="421">
        <v>0</v>
      </c>
      <c r="D36" s="91">
        <v>27566</v>
      </c>
      <c r="E36" s="91">
        <v>27566</v>
      </c>
      <c r="F36" s="424">
        <v>11414</v>
      </c>
      <c r="G36" s="413">
        <v>9063.76</v>
      </c>
      <c r="H36" s="91">
        <f t="shared" si="3"/>
        <v>16152</v>
      </c>
      <c r="I36" s="93">
        <f t="shared" si="4"/>
        <v>16152</v>
      </c>
      <c r="J36" s="444">
        <f t="shared" si="5"/>
        <v>41.406079953565985</v>
      </c>
      <c r="K36" s="6"/>
      <c r="L36" s="84"/>
      <c r="M36" s="6"/>
      <c r="N36" s="6"/>
      <c r="O36" s="6"/>
    </row>
    <row r="37" spans="1:15" ht="18" customHeight="1">
      <c r="A37" s="327">
        <v>290</v>
      </c>
      <c r="B37" s="404" t="s">
        <v>178</v>
      </c>
      <c r="C37" s="421">
        <v>0</v>
      </c>
      <c r="D37" s="91">
        <v>3371</v>
      </c>
      <c r="E37" s="91">
        <v>3371</v>
      </c>
      <c r="F37" s="424">
        <v>3370.5</v>
      </c>
      <c r="G37" s="413">
        <v>3370.5</v>
      </c>
      <c r="H37" s="91">
        <f t="shared" si="3"/>
        <v>0.5</v>
      </c>
      <c r="I37" s="93">
        <f t="shared" si="4"/>
        <v>0.5</v>
      </c>
      <c r="J37" s="444">
        <f t="shared" si="5"/>
        <v>99.985167606051618</v>
      </c>
      <c r="K37" s="6"/>
      <c r="L37" s="6"/>
      <c r="M37" s="6"/>
      <c r="N37" s="6"/>
      <c r="O37" s="6"/>
    </row>
    <row r="38" spans="1:15" ht="7.9" customHeight="1">
      <c r="A38" s="330"/>
      <c r="B38" s="405"/>
      <c r="C38" s="429"/>
      <c r="D38" s="322"/>
      <c r="E38" s="322"/>
      <c r="F38" s="426"/>
      <c r="G38" s="414"/>
      <c r="H38" s="322"/>
      <c r="I38" s="465"/>
      <c r="J38" s="445"/>
      <c r="K38" s="6"/>
      <c r="L38" s="6"/>
      <c r="M38" s="6"/>
      <c r="N38" s="6"/>
      <c r="O38" s="6"/>
    </row>
    <row r="39" spans="1:15" ht="18" customHeight="1">
      <c r="A39" s="331" t="s">
        <v>123</v>
      </c>
      <c r="B39" s="408" t="s">
        <v>124</v>
      </c>
      <c r="C39" s="431">
        <f t="shared" ref="C39:E39" si="6">SUM(C40:C48)</f>
        <v>1637387</v>
      </c>
      <c r="D39" s="332">
        <v>3392017</v>
      </c>
      <c r="E39" s="332">
        <f t="shared" si="6"/>
        <v>3392017</v>
      </c>
      <c r="F39" s="432">
        <v>2869118.9200000004</v>
      </c>
      <c r="G39" s="417">
        <f>SUM(G40:G49)</f>
        <v>1109553.93</v>
      </c>
      <c r="H39" s="332">
        <f>E39-F39</f>
        <v>522898.07999999961</v>
      </c>
      <c r="I39" s="467">
        <f>D39-F39</f>
        <v>522898.07999999961</v>
      </c>
      <c r="J39" s="447">
        <f t="shared" ref="J39:J48" si="7">F39/E39*100</f>
        <v>84.584449901047094</v>
      </c>
      <c r="K39" s="6"/>
      <c r="L39" s="6"/>
      <c r="M39" s="6"/>
      <c r="N39" s="23"/>
      <c r="O39" s="6"/>
    </row>
    <row r="40" spans="1:15" ht="18" customHeight="1">
      <c r="A40" s="333">
        <v>300</v>
      </c>
      <c r="B40" s="403" t="s">
        <v>125</v>
      </c>
      <c r="C40" s="433">
        <v>0</v>
      </c>
      <c r="D40" s="98">
        <v>148637</v>
      </c>
      <c r="E40" s="98">
        <v>148637</v>
      </c>
      <c r="F40" s="424">
        <v>123608.43</v>
      </c>
      <c r="G40" s="100">
        <v>27730.48</v>
      </c>
      <c r="H40" s="91">
        <f>E40-F40</f>
        <v>25028.570000000007</v>
      </c>
      <c r="I40" s="93">
        <f>D40-F40</f>
        <v>25028.570000000007</v>
      </c>
      <c r="J40" s="444">
        <f t="shared" si="7"/>
        <v>83.161278820212999</v>
      </c>
      <c r="K40" s="6"/>
      <c r="L40" s="6"/>
      <c r="M40" s="6"/>
      <c r="N40" s="6"/>
      <c r="O40" s="6"/>
    </row>
    <row r="41" spans="1:15" ht="18" customHeight="1">
      <c r="A41" s="333">
        <v>310</v>
      </c>
      <c r="B41" s="403" t="s">
        <v>180</v>
      </c>
      <c r="C41" s="423"/>
      <c r="D41" s="91">
        <v>936928</v>
      </c>
      <c r="E41" s="91">
        <v>936928</v>
      </c>
      <c r="F41" s="424">
        <v>933001.89</v>
      </c>
      <c r="G41" s="413">
        <v>366502.72</v>
      </c>
      <c r="H41" s="91" t="s">
        <v>6</v>
      </c>
      <c r="I41" s="93" t="s">
        <v>6</v>
      </c>
      <c r="J41" s="444">
        <f t="shared" si="7"/>
        <v>99.580959262611429</v>
      </c>
      <c r="K41" s="26" t="s">
        <v>6</v>
      </c>
      <c r="L41" s="6"/>
      <c r="M41" s="6"/>
      <c r="N41" s="6"/>
      <c r="O41" s="6"/>
    </row>
    <row r="42" spans="1:15" ht="15" customHeight="1">
      <c r="A42" s="333">
        <v>320</v>
      </c>
      <c r="B42" s="404" t="s">
        <v>126</v>
      </c>
      <c r="C42" s="423">
        <v>556267</v>
      </c>
      <c r="D42" s="91">
        <v>422871</v>
      </c>
      <c r="E42" s="91">
        <v>422871</v>
      </c>
      <c r="F42" s="424">
        <v>368147</v>
      </c>
      <c r="G42" s="413">
        <v>78389.89</v>
      </c>
      <c r="H42" s="91">
        <f t="shared" ref="H42:H48" si="8">E42-F42</f>
        <v>54724</v>
      </c>
      <c r="I42" s="93">
        <f t="shared" ref="I42:I48" si="9">D42-F42</f>
        <v>54724</v>
      </c>
      <c r="J42" s="444">
        <f t="shared" si="7"/>
        <v>87.058937595626091</v>
      </c>
      <c r="K42" s="6"/>
      <c r="L42" s="6"/>
      <c r="M42" s="6"/>
      <c r="N42" s="6"/>
      <c r="O42" s="6"/>
    </row>
    <row r="43" spans="1:15" ht="13.5" customHeight="1">
      <c r="A43" s="333">
        <v>330</v>
      </c>
      <c r="B43" s="404" t="s">
        <v>159</v>
      </c>
      <c r="C43" s="423"/>
      <c r="D43" s="91">
        <v>75403</v>
      </c>
      <c r="E43" s="91">
        <v>75403</v>
      </c>
      <c r="F43" s="424">
        <v>42144</v>
      </c>
      <c r="G43" s="413">
        <v>35724.019999999997</v>
      </c>
      <c r="H43" s="91">
        <f t="shared" si="8"/>
        <v>33259</v>
      </c>
      <c r="I43" s="93">
        <f t="shared" si="9"/>
        <v>33259</v>
      </c>
      <c r="J43" s="444">
        <f t="shared" si="7"/>
        <v>55.891675397530605</v>
      </c>
      <c r="K43" s="6"/>
      <c r="L43" s="6"/>
      <c r="M43" s="6"/>
      <c r="N43" s="6"/>
      <c r="O43" s="6"/>
    </row>
    <row r="44" spans="1:15" ht="17.45" customHeight="1">
      <c r="A44" s="333">
        <v>340</v>
      </c>
      <c r="B44" s="404" t="s">
        <v>85</v>
      </c>
      <c r="C44" s="423"/>
      <c r="D44" s="91">
        <v>28991</v>
      </c>
      <c r="E44" s="91">
        <v>28991</v>
      </c>
      <c r="F44" s="424">
        <v>7037.57</v>
      </c>
      <c r="G44" s="413">
        <v>2969.25</v>
      </c>
      <c r="H44" s="91">
        <f t="shared" si="8"/>
        <v>21953.43</v>
      </c>
      <c r="I44" s="93">
        <f t="shared" si="9"/>
        <v>21953.43</v>
      </c>
      <c r="J44" s="444">
        <f t="shared" si="7"/>
        <v>24.275016384395158</v>
      </c>
      <c r="K44" s="6"/>
      <c r="L44" s="84"/>
      <c r="M44" s="6"/>
      <c r="N44" s="6"/>
      <c r="O44" s="6"/>
    </row>
    <row r="45" spans="1:15" ht="16.5" customHeight="1">
      <c r="A45" s="333">
        <v>350</v>
      </c>
      <c r="B45" s="404" t="s">
        <v>127</v>
      </c>
      <c r="C45" s="423">
        <v>16200</v>
      </c>
      <c r="D45" s="91">
        <v>204052</v>
      </c>
      <c r="E45" s="91">
        <v>204052</v>
      </c>
      <c r="F45" s="424">
        <v>118431.04999999999</v>
      </c>
      <c r="G45" s="413">
        <v>55908.45</v>
      </c>
      <c r="H45" s="91">
        <f t="shared" si="8"/>
        <v>85620.950000000012</v>
      </c>
      <c r="I45" s="93">
        <f t="shared" si="9"/>
        <v>85620.950000000012</v>
      </c>
      <c r="J45" s="444">
        <f t="shared" si="7"/>
        <v>58.03964185599748</v>
      </c>
      <c r="K45" s="6"/>
      <c r="L45" s="6"/>
      <c r="M45" s="6"/>
      <c r="N45" s="6"/>
      <c r="O45" s="6"/>
    </row>
    <row r="46" spans="1:15" ht="18" customHeight="1">
      <c r="A46" s="333">
        <v>370</v>
      </c>
      <c r="B46" s="404" t="s">
        <v>128</v>
      </c>
      <c r="C46" s="423">
        <v>557183</v>
      </c>
      <c r="D46" s="91">
        <v>523945</v>
      </c>
      <c r="E46" s="91">
        <v>523945</v>
      </c>
      <c r="F46" s="424">
        <v>335228.36</v>
      </c>
      <c r="G46" s="413">
        <v>174027.55</v>
      </c>
      <c r="H46" s="91">
        <f t="shared" si="8"/>
        <v>188716.64</v>
      </c>
      <c r="I46" s="93">
        <f t="shared" si="9"/>
        <v>188716.64</v>
      </c>
      <c r="J46" s="444">
        <f t="shared" si="7"/>
        <v>63.981593487866093</v>
      </c>
      <c r="K46" s="6"/>
      <c r="L46" s="6"/>
      <c r="M46" s="6"/>
      <c r="N46" s="6"/>
      <c r="O46" s="6"/>
    </row>
    <row r="47" spans="1:15" ht="18" customHeight="1">
      <c r="A47" s="333">
        <v>380</v>
      </c>
      <c r="B47" s="404" t="s">
        <v>129</v>
      </c>
      <c r="C47" s="423">
        <v>507737</v>
      </c>
      <c r="D47" s="91">
        <v>806885</v>
      </c>
      <c r="E47" s="91">
        <v>806885</v>
      </c>
      <c r="F47" s="424">
        <v>697221.62</v>
      </c>
      <c r="G47" s="413">
        <v>147593.81</v>
      </c>
      <c r="H47" s="91">
        <f t="shared" si="8"/>
        <v>109663.38</v>
      </c>
      <c r="I47" s="93">
        <f t="shared" si="9"/>
        <v>109663.38</v>
      </c>
      <c r="J47" s="444">
        <f t="shared" si="7"/>
        <v>86.409044659400038</v>
      </c>
      <c r="K47" s="6"/>
      <c r="L47" s="6"/>
      <c r="M47" s="6"/>
      <c r="N47" s="6"/>
      <c r="O47" s="6"/>
    </row>
    <row r="48" spans="1:15" ht="18" customHeight="1">
      <c r="A48" s="333">
        <v>390</v>
      </c>
      <c r="B48" s="404" t="s">
        <v>181</v>
      </c>
      <c r="C48" s="423"/>
      <c r="D48" s="91">
        <v>244305</v>
      </c>
      <c r="E48" s="91">
        <v>244305</v>
      </c>
      <c r="F48" s="424">
        <v>244299</v>
      </c>
      <c r="G48" s="413">
        <v>220707.76</v>
      </c>
      <c r="H48" s="91">
        <f t="shared" si="8"/>
        <v>6</v>
      </c>
      <c r="I48" s="93">
        <f t="shared" si="9"/>
        <v>6</v>
      </c>
      <c r="J48" s="444">
        <f t="shared" si="7"/>
        <v>99.997544053539627</v>
      </c>
      <c r="K48" s="6"/>
      <c r="L48" s="6"/>
      <c r="M48" s="6"/>
      <c r="N48" s="6"/>
      <c r="O48" s="6"/>
    </row>
    <row r="49" spans="1:15" ht="8.4499999999999993" customHeight="1">
      <c r="A49" s="330"/>
      <c r="B49" s="405"/>
      <c r="C49" s="425"/>
      <c r="D49" s="321"/>
      <c r="E49" s="321"/>
      <c r="F49" s="430"/>
      <c r="G49" s="416"/>
      <c r="H49" s="322"/>
      <c r="I49" s="465"/>
      <c r="J49" s="445"/>
      <c r="K49" s="6"/>
      <c r="L49" s="6"/>
      <c r="M49" s="6"/>
      <c r="N49" s="6"/>
      <c r="O49" s="6"/>
    </row>
    <row r="50" spans="1:15" ht="18" customHeight="1">
      <c r="A50" s="396">
        <v>5</v>
      </c>
      <c r="B50" s="409" t="s">
        <v>149</v>
      </c>
      <c r="C50" s="419">
        <f>C51</f>
        <v>4413264</v>
      </c>
      <c r="D50" s="314">
        <v>3423510</v>
      </c>
      <c r="E50" s="314">
        <f>SUM(E51:E53)</f>
        <v>3423510</v>
      </c>
      <c r="F50" s="420">
        <v>3423509.67</v>
      </c>
      <c r="G50" s="411">
        <f>SUM(G51)</f>
        <v>596224.72</v>
      </c>
      <c r="H50" s="314">
        <f>E50-F50</f>
        <v>0.33000000007450581</v>
      </c>
      <c r="I50" s="464">
        <f>D50-F50</f>
        <v>0.33000000007450581</v>
      </c>
      <c r="J50" s="446">
        <f>F50/E50*100</f>
        <v>99.999990360770084</v>
      </c>
      <c r="K50" s="6"/>
      <c r="L50" s="6"/>
      <c r="M50" s="6"/>
      <c r="N50" s="6"/>
      <c r="O50" s="6"/>
    </row>
    <row r="51" spans="1:15" ht="18" customHeight="1">
      <c r="A51" s="327">
        <v>510</v>
      </c>
      <c r="B51" s="404" t="s">
        <v>150</v>
      </c>
      <c r="C51" s="423">
        <v>4413264</v>
      </c>
      <c r="D51" s="91">
        <v>2662625</v>
      </c>
      <c r="E51" s="91">
        <v>2662625</v>
      </c>
      <c r="F51" s="424">
        <v>2662625</v>
      </c>
      <c r="G51" s="413">
        <v>596224.72</v>
      </c>
      <c r="H51" s="91">
        <f>E51-F51</f>
        <v>0</v>
      </c>
      <c r="I51" s="93">
        <f>D51-F51</f>
        <v>0</v>
      </c>
      <c r="J51" s="444">
        <f>F51/E51*100</f>
        <v>100</v>
      </c>
      <c r="K51" s="6"/>
      <c r="L51" s="6"/>
      <c r="M51" s="6"/>
      <c r="N51" s="6"/>
      <c r="O51" s="6"/>
    </row>
    <row r="52" spans="1:15" ht="18" customHeight="1">
      <c r="A52" s="327">
        <v>560</v>
      </c>
      <c r="B52" s="404" t="s">
        <v>246</v>
      </c>
      <c r="C52" s="423"/>
      <c r="D52" s="91">
        <v>100000</v>
      </c>
      <c r="E52" s="91">
        <v>100000</v>
      </c>
      <c r="F52" s="424">
        <v>100000</v>
      </c>
      <c r="G52" s="413"/>
      <c r="H52" s="91">
        <f>E52-F52</f>
        <v>0</v>
      </c>
      <c r="I52" s="93">
        <f>D52-F52</f>
        <v>0</v>
      </c>
      <c r="J52" s="444" t="s">
        <v>6</v>
      </c>
      <c r="K52" s="6"/>
      <c r="L52" s="6"/>
      <c r="M52" s="6"/>
      <c r="N52" s="6"/>
      <c r="O52" s="6"/>
    </row>
    <row r="53" spans="1:15" ht="18.75" customHeight="1">
      <c r="A53" s="327">
        <v>590</v>
      </c>
      <c r="B53" s="404" t="s">
        <v>247</v>
      </c>
      <c r="C53" s="421"/>
      <c r="D53" s="91">
        <v>660885</v>
      </c>
      <c r="E53" s="91">
        <v>660885</v>
      </c>
      <c r="F53" s="424">
        <v>660884.67000000004</v>
      </c>
      <c r="G53" s="413"/>
      <c r="H53" s="91" t="s">
        <v>6</v>
      </c>
      <c r="I53" s="468" t="s">
        <v>6</v>
      </c>
      <c r="J53" s="444">
        <f>F53/E53*100</f>
        <v>99.999950066955677</v>
      </c>
      <c r="K53" s="6"/>
      <c r="L53" s="6"/>
      <c r="M53" s="6"/>
      <c r="N53" s="6"/>
      <c r="O53" s="6"/>
    </row>
    <row r="54" spans="1:15" ht="18" customHeight="1">
      <c r="A54" s="394" t="s">
        <v>133</v>
      </c>
      <c r="B54" s="407" t="s">
        <v>291</v>
      </c>
      <c r="C54" s="419">
        <f>SUM(C56:C57)</f>
        <v>133129</v>
      </c>
      <c r="D54" s="314">
        <v>1471576</v>
      </c>
      <c r="E54" s="314">
        <f>SUM(E55:E57)</f>
        <v>1471576</v>
      </c>
      <c r="F54" s="420">
        <v>1471314.67</v>
      </c>
      <c r="G54" s="411">
        <f>SUM(G56)</f>
        <v>0</v>
      </c>
      <c r="H54" s="314">
        <f>E54-F54</f>
        <v>261.33000000007451</v>
      </c>
      <c r="I54" s="464">
        <f>D54-F54</f>
        <v>261.33000000007451</v>
      </c>
      <c r="J54" s="446">
        <f>F54/E54*100</f>
        <v>99.982241488037303</v>
      </c>
      <c r="K54" s="6"/>
      <c r="L54" s="6"/>
      <c r="M54" s="6"/>
      <c r="N54" s="6"/>
      <c r="O54" s="6"/>
    </row>
    <row r="55" spans="1:15" ht="18" hidden="1" customHeight="1">
      <c r="A55" s="326" t="s">
        <v>135</v>
      </c>
      <c r="B55" s="404" t="s">
        <v>94</v>
      </c>
      <c r="C55" s="423" t="s">
        <v>6</v>
      </c>
      <c r="D55" s="91">
        <v>0</v>
      </c>
      <c r="E55" s="91" t="s">
        <v>6</v>
      </c>
      <c r="F55" s="424"/>
      <c r="G55" s="413"/>
      <c r="H55" s="91" t="s">
        <v>6</v>
      </c>
      <c r="I55" s="93">
        <f>D55-F55</f>
        <v>0</v>
      </c>
      <c r="J55" s="444" t="s">
        <v>6</v>
      </c>
      <c r="K55" s="6"/>
      <c r="L55" s="6"/>
      <c r="M55" s="6"/>
      <c r="N55" s="6"/>
      <c r="O55" s="6"/>
    </row>
    <row r="56" spans="1:15" ht="18" customHeight="1">
      <c r="A56" s="327">
        <v>620</v>
      </c>
      <c r="B56" s="404" t="s">
        <v>155</v>
      </c>
      <c r="C56" s="423">
        <v>58129</v>
      </c>
      <c r="D56" s="91">
        <v>261</v>
      </c>
      <c r="E56" s="91">
        <v>261</v>
      </c>
      <c r="F56" s="424">
        <v>0</v>
      </c>
      <c r="G56" s="413" t="s">
        <v>6</v>
      </c>
      <c r="H56" s="91">
        <f>E56-F56</f>
        <v>261</v>
      </c>
      <c r="I56" s="93">
        <f>D56-F56</f>
        <v>261</v>
      </c>
      <c r="J56" s="444">
        <f>F56/E56*100</f>
        <v>0</v>
      </c>
      <c r="K56" s="6"/>
      <c r="L56" s="6"/>
      <c r="M56" s="6"/>
      <c r="N56" s="6"/>
      <c r="O56" s="6"/>
    </row>
    <row r="57" spans="1:15" ht="18" customHeight="1">
      <c r="A57" s="327">
        <v>630</v>
      </c>
      <c r="B57" s="404" t="s">
        <v>182</v>
      </c>
      <c r="C57" s="423">
        <v>75000</v>
      </c>
      <c r="D57" s="91">
        <v>1471315</v>
      </c>
      <c r="E57" s="91">
        <v>1471315</v>
      </c>
      <c r="F57" s="424">
        <v>1471314.67</v>
      </c>
      <c r="G57" s="413"/>
      <c r="H57" s="91">
        <f>E57-F57</f>
        <v>0.33000000007450581</v>
      </c>
      <c r="I57" s="93">
        <f>D57-F57</f>
        <v>0.33000000007450581</v>
      </c>
      <c r="J57" s="444">
        <f>F57/E57*100</f>
        <v>99.999977571084358</v>
      </c>
      <c r="K57" s="6"/>
      <c r="L57" s="84"/>
      <c r="M57" s="6"/>
      <c r="N57" s="6"/>
      <c r="O57" s="6"/>
    </row>
    <row r="58" spans="1:15" ht="9.6" customHeight="1">
      <c r="A58" s="330"/>
      <c r="B58" s="405"/>
      <c r="C58" s="429"/>
      <c r="D58" s="322"/>
      <c r="E58" s="322"/>
      <c r="F58" s="426"/>
      <c r="G58" s="414"/>
      <c r="H58" s="322"/>
      <c r="I58" s="465"/>
      <c r="J58" s="445"/>
      <c r="K58" s="6"/>
      <c r="L58" s="6"/>
      <c r="M58" s="6"/>
      <c r="N58" s="6"/>
      <c r="O58" s="6"/>
    </row>
    <row r="59" spans="1:15" ht="19.149999999999999" customHeight="1">
      <c r="A59" s="334" t="s">
        <v>6</v>
      </c>
      <c r="B59" s="410" t="s">
        <v>151</v>
      </c>
      <c r="C59" s="434">
        <f>+C54+C50+C39+C27+C17+C10</f>
        <v>8710534</v>
      </c>
      <c r="D59" s="335">
        <v>9580353</v>
      </c>
      <c r="E59" s="335">
        <f>+E54+E50+E39+E27+E17+E10</f>
        <v>9580353</v>
      </c>
      <c r="F59" s="435">
        <v>8747856.879999999</v>
      </c>
      <c r="G59" s="418">
        <f>+G54+G50+G39+G27+G17+G10</f>
        <v>1922386.55</v>
      </c>
      <c r="H59" s="335">
        <f>E59-F59</f>
        <v>832496.12000000104</v>
      </c>
      <c r="I59" s="469">
        <f>D59-F59</f>
        <v>832496.12000000104</v>
      </c>
      <c r="J59" s="448">
        <f>F59/E59*100</f>
        <v>91.310381569447372</v>
      </c>
      <c r="K59" s="6"/>
      <c r="L59" s="38"/>
      <c r="M59" s="6"/>
      <c r="N59" s="6"/>
      <c r="O59" s="6"/>
    </row>
    <row r="60" spans="1:15">
      <c r="A60" s="336"/>
      <c r="B60" s="337"/>
      <c r="C60" s="64"/>
      <c r="D60" s="64"/>
      <c r="E60" s="64"/>
      <c r="F60" s="64" t="s">
        <v>6</v>
      </c>
      <c r="G60" s="64"/>
      <c r="H60" s="64"/>
      <c r="I60" s="338"/>
      <c r="J60" s="9"/>
      <c r="K60" s="6"/>
      <c r="L60" s="6"/>
      <c r="M60" s="6"/>
      <c r="N60" s="6"/>
      <c r="O60" s="6"/>
    </row>
    <row r="61" spans="1:15">
      <c r="A61" s="67"/>
      <c r="B61" s="16"/>
      <c r="E61" s="1" t="s">
        <v>6</v>
      </c>
      <c r="F61" s="1" t="s">
        <v>6</v>
      </c>
      <c r="K61" s="6"/>
      <c r="L61" s="38"/>
      <c r="M61" s="6"/>
      <c r="N61" s="6"/>
      <c r="O61" s="6"/>
    </row>
    <row r="62" spans="1:15">
      <c r="A62" s="67"/>
      <c r="B62" s="16"/>
      <c r="G62" t="s">
        <v>6</v>
      </c>
      <c r="K62" s="6"/>
      <c r="L62" s="6"/>
      <c r="M62" s="6"/>
      <c r="N62" s="6"/>
      <c r="O62" s="6"/>
    </row>
    <row r="63" spans="1:15">
      <c r="A63" s="6"/>
      <c r="B63" s="53">
        <v>0</v>
      </c>
      <c r="C63" s="48" t="s">
        <v>6</v>
      </c>
      <c r="D63" t="s">
        <v>6</v>
      </c>
      <c r="M63" s="1" t="s">
        <v>6</v>
      </c>
    </row>
    <row r="64" spans="1:15">
      <c r="A64" s="6"/>
      <c r="B64" s="56"/>
      <c r="C64" s="49"/>
      <c r="D64" s="49" t="s">
        <v>6</v>
      </c>
    </row>
    <row r="65" spans="2:4">
      <c r="B65" s="52"/>
      <c r="C65" s="55"/>
    </row>
    <row r="66" spans="2:4">
      <c r="B66" s="54"/>
      <c r="C66" s="51"/>
      <c r="D66" s="51"/>
    </row>
    <row r="67" spans="2:4">
      <c r="B67" s="52"/>
      <c r="C67" s="53"/>
    </row>
    <row r="68" spans="2:4">
      <c r="B68" s="54"/>
      <c r="C68" s="54"/>
      <c r="D68" s="54"/>
    </row>
    <row r="69" spans="2:4">
      <c r="B69" s="52"/>
      <c r="C69" s="50"/>
    </row>
    <row r="70" spans="2:4">
      <c r="B70" s="54"/>
      <c r="C70" s="51"/>
      <c r="D70" s="51"/>
    </row>
    <row r="71" spans="2:4">
      <c r="B71" s="52"/>
      <c r="C71" s="53"/>
    </row>
    <row r="72" spans="2:4">
      <c r="B72" s="54"/>
      <c r="C72" s="54"/>
      <c r="D72" s="54"/>
    </row>
    <row r="73" spans="2:4">
      <c r="B73" s="52"/>
      <c r="C73" s="50"/>
    </row>
    <row r="74" spans="2:4">
      <c r="B74" s="54"/>
      <c r="C74" s="51"/>
      <c r="D74" s="51"/>
    </row>
    <row r="75" spans="2:4">
      <c r="B75" s="52"/>
      <c r="C75" s="53"/>
    </row>
    <row r="76" spans="2:4">
      <c r="B76" s="54"/>
      <c r="C76" s="54"/>
      <c r="D76" s="54"/>
    </row>
    <row r="77" spans="2:4">
      <c r="B77" s="52"/>
      <c r="C77" s="53"/>
    </row>
    <row r="78" spans="2:4">
      <c r="B78" s="54"/>
      <c r="C78" s="54"/>
      <c r="D78" s="54"/>
    </row>
    <row r="79" spans="2:4">
      <c r="B79" s="52"/>
      <c r="C79" s="53"/>
    </row>
    <row r="80" spans="2:4">
      <c r="B80" s="54"/>
      <c r="C80" s="54"/>
      <c r="D80" s="54"/>
    </row>
    <row r="81" spans="1:8">
      <c r="B81" s="52"/>
      <c r="C81" s="53"/>
    </row>
    <row r="82" spans="1:8">
      <c r="A82" s="625"/>
      <c r="B82" s="16"/>
    </row>
    <row r="83" spans="1:8">
      <c r="A83" s="625"/>
      <c r="B83" s="16"/>
    </row>
    <row r="84" spans="1:8">
      <c r="A84" s="15"/>
      <c r="B84" s="16"/>
    </row>
    <row r="85" spans="1:8">
      <c r="A85" s="15"/>
      <c r="B85" s="16"/>
    </row>
    <row r="86" spans="1:8">
      <c r="A86" s="17"/>
      <c r="B86" s="16"/>
    </row>
    <row r="87" spans="1:8">
      <c r="A87" s="17"/>
      <c r="B87" s="16"/>
    </row>
    <row r="88" spans="1:8">
      <c r="A88" s="17"/>
      <c r="B88" s="16"/>
    </row>
    <row r="89" spans="1:8">
      <c r="A89" s="17"/>
      <c r="B89" s="16"/>
    </row>
    <row r="90" spans="1:8" ht="13.5" thickBot="1">
      <c r="A90" s="15"/>
      <c r="B90" s="16"/>
    </row>
    <row r="91" spans="1:8" ht="13.5" thickTop="1">
      <c r="A91" s="15"/>
      <c r="B91" s="57"/>
      <c r="C91" s="18"/>
      <c r="D91" s="14"/>
      <c r="E91" s="14"/>
      <c r="F91" s="14"/>
      <c r="G91" s="14"/>
      <c r="H91" s="14"/>
    </row>
    <row r="92" spans="1:8">
      <c r="A92" s="7"/>
      <c r="B92" s="2"/>
      <c r="C92" s="7"/>
      <c r="D92" s="7"/>
      <c r="E92" s="7"/>
      <c r="F92" s="7"/>
      <c r="G92" s="7"/>
      <c r="H92" s="7"/>
    </row>
    <row r="93" spans="1:8">
      <c r="A93" s="10"/>
      <c r="B93" s="19"/>
      <c r="C93" s="7"/>
      <c r="D93" s="7"/>
      <c r="E93" s="7"/>
      <c r="F93" s="10"/>
      <c r="G93" s="10"/>
      <c r="H93" s="10"/>
    </row>
    <row r="94" spans="1:8">
      <c r="A94" s="10"/>
      <c r="B94" s="19"/>
      <c r="C94" s="7"/>
      <c r="D94" s="7"/>
      <c r="E94" s="7"/>
      <c r="F94" s="10"/>
      <c r="G94" s="10"/>
      <c r="H94" s="10"/>
    </row>
    <row r="95" spans="1:8">
      <c r="A95" s="10"/>
      <c r="B95" s="19"/>
      <c r="C95" s="7"/>
      <c r="D95" s="7"/>
      <c r="E95" s="7"/>
      <c r="F95" s="10"/>
      <c r="G95" s="10"/>
      <c r="H95" s="10"/>
    </row>
    <row r="96" spans="1:8">
      <c r="A96" s="10"/>
      <c r="B96" s="19"/>
      <c r="C96" s="7"/>
      <c r="D96" s="7"/>
      <c r="E96" s="7"/>
      <c r="F96" s="10"/>
      <c r="G96" s="10"/>
      <c r="H96" s="10"/>
    </row>
    <row r="97" spans="1:8">
      <c r="A97" s="10"/>
      <c r="B97" s="19"/>
      <c r="C97" s="7"/>
      <c r="D97" s="7"/>
      <c r="E97" s="7"/>
      <c r="F97" s="10"/>
      <c r="G97" s="10"/>
      <c r="H97" s="10"/>
    </row>
    <row r="98" spans="1:8">
      <c r="A98" s="10"/>
      <c r="B98" s="19"/>
      <c r="C98" s="7"/>
      <c r="D98" s="7"/>
      <c r="E98" s="7"/>
      <c r="F98" s="10"/>
      <c r="G98" s="10"/>
      <c r="H98" s="10"/>
    </row>
    <row r="99" spans="1:8">
      <c r="A99" s="10"/>
      <c r="B99" s="19"/>
      <c r="C99" s="7"/>
      <c r="D99" s="7"/>
      <c r="E99" s="7"/>
      <c r="F99" s="10"/>
      <c r="G99" s="10"/>
      <c r="H99" s="10"/>
    </row>
    <row r="100" spans="1:8">
      <c r="A100" s="10"/>
      <c r="B100" s="19"/>
      <c r="C100" s="7"/>
      <c r="D100" s="7"/>
      <c r="E100" s="7"/>
      <c r="F100" s="10"/>
      <c r="G100" s="10"/>
      <c r="H100" s="10"/>
    </row>
    <row r="101" spans="1:8">
      <c r="A101" s="10"/>
      <c r="B101" s="19"/>
      <c r="C101" s="7"/>
      <c r="D101" s="7"/>
      <c r="E101" s="7"/>
      <c r="F101" s="10"/>
      <c r="G101" s="10"/>
      <c r="H101" s="10"/>
    </row>
    <row r="102" spans="1:8">
      <c r="A102" s="10"/>
      <c r="B102" s="19"/>
      <c r="C102" s="7"/>
      <c r="D102" s="7"/>
      <c r="E102" s="7"/>
      <c r="F102" s="10"/>
      <c r="G102" s="10"/>
      <c r="H102" s="10"/>
    </row>
    <row r="103" spans="1:8">
      <c r="A103" s="10"/>
      <c r="B103" s="19"/>
      <c r="C103" s="7"/>
      <c r="D103" s="7"/>
      <c r="E103" s="7"/>
      <c r="F103" s="10"/>
      <c r="G103" s="10"/>
      <c r="H103" s="10"/>
    </row>
    <row r="104" spans="1:8">
      <c r="A104" s="10"/>
      <c r="B104" s="19"/>
      <c r="C104" s="7"/>
      <c r="D104" s="7"/>
      <c r="E104" s="7"/>
      <c r="F104" s="10"/>
      <c r="G104" s="10"/>
      <c r="H104" s="10"/>
    </row>
    <row r="105" spans="1:8">
      <c r="A105" s="10"/>
      <c r="B105" s="19"/>
      <c r="C105" s="7"/>
      <c r="D105" s="7"/>
      <c r="E105" s="7"/>
      <c r="F105" s="10"/>
      <c r="G105" s="10"/>
      <c r="H105" s="10"/>
    </row>
    <row r="106" spans="1:8">
      <c r="A106" s="10"/>
      <c r="B106" s="19"/>
      <c r="C106" s="7"/>
      <c r="D106" s="7"/>
      <c r="E106" s="7"/>
      <c r="F106" s="10"/>
      <c r="G106" s="10"/>
      <c r="H106" s="10"/>
    </row>
    <row r="107" spans="1:8">
      <c r="A107" s="10"/>
      <c r="B107" s="19"/>
      <c r="C107" s="7"/>
      <c r="D107" s="7"/>
      <c r="E107" s="7"/>
      <c r="F107" s="10"/>
      <c r="G107" s="10"/>
      <c r="H107" s="10"/>
    </row>
    <row r="108" spans="1:8">
      <c r="A108" s="10"/>
      <c r="B108" s="19"/>
      <c r="C108" s="7"/>
      <c r="D108" s="7"/>
      <c r="E108" s="7"/>
      <c r="F108" s="10"/>
      <c r="G108" s="10"/>
      <c r="H108" s="10"/>
    </row>
    <row r="109" spans="1:8">
      <c r="A109" s="10"/>
      <c r="B109" s="19"/>
      <c r="C109" s="7"/>
      <c r="D109" s="7"/>
      <c r="E109" s="7"/>
      <c r="F109" s="10"/>
      <c r="G109" s="10"/>
      <c r="H109" s="10"/>
    </row>
    <row r="110" spans="1:8">
      <c r="A110" s="10"/>
      <c r="B110" s="19"/>
      <c r="C110" s="7"/>
      <c r="D110" s="7"/>
      <c r="E110" s="7"/>
      <c r="F110" s="10"/>
      <c r="G110" s="10"/>
      <c r="H110" s="10"/>
    </row>
    <row r="111" spans="1:8">
      <c r="A111" s="10"/>
      <c r="B111" s="19"/>
      <c r="C111" s="7"/>
      <c r="D111" s="7"/>
      <c r="E111" s="7"/>
      <c r="F111" s="10"/>
      <c r="G111" s="10"/>
      <c r="H111" s="10"/>
    </row>
    <row r="112" spans="1:8">
      <c r="A112" s="10"/>
      <c r="B112" s="19"/>
      <c r="C112" s="10"/>
      <c r="D112" s="10"/>
      <c r="E112" s="10"/>
      <c r="F112" s="10"/>
      <c r="G112" s="10"/>
      <c r="H112" s="10"/>
    </row>
    <row r="113" spans="1:10">
      <c r="A113" s="10"/>
      <c r="B113" s="19"/>
      <c r="C113" s="10"/>
      <c r="D113" s="10"/>
      <c r="E113" s="10"/>
      <c r="F113" s="10"/>
      <c r="G113" s="10"/>
      <c r="H113" s="10"/>
      <c r="I113" s="13" t="s">
        <v>6</v>
      </c>
      <c r="J113" s="20"/>
    </row>
    <row r="114" spans="1:10">
      <c r="A114" s="10"/>
      <c r="B114" s="19"/>
      <c r="C114" s="10"/>
      <c r="D114" s="10"/>
      <c r="E114" s="10"/>
      <c r="F114" s="10"/>
      <c r="G114" s="10"/>
      <c r="H114" s="10"/>
      <c r="I114" s="13" t="s">
        <v>6</v>
      </c>
      <c r="J114" s="20"/>
    </row>
    <row r="115" spans="1:10">
      <c r="A115" s="10"/>
      <c r="B115" s="19"/>
      <c r="C115" s="10"/>
      <c r="D115" s="10"/>
      <c r="E115" s="10"/>
      <c r="F115" s="10"/>
      <c r="G115" s="10"/>
      <c r="H115" s="10"/>
      <c r="I115" s="13" t="s">
        <v>6</v>
      </c>
      <c r="J115" s="20"/>
    </row>
    <row r="116" spans="1:10">
      <c r="A116" s="10"/>
      <c r="B116" s="19"/>
      <c r="C116" s="10"/>
      <c r="D116" s="10"/>
      <c r="E116" s="10"/>
      <c r="F116" s="10"/>
      <c r="G116" s="10"/>
      <c r="H116" s="10"/>
      <c r="I116" s="13" t="s">
        <v>6</v>
      </c>
      <c r="J116" s="20"/>
    </row>
    <row r="117" spans="1:10">
      <c r="A117" s="10"/>
      <c r="B117" s="19"/>
      <c r="C117" s="10"/>
      <c r="D117" s="10"/>
      <c r="E117" s="10"/>
      <c r="F117" s="10"/>
      <c r="G117" s="10"/>
      <c r="H117" s="10"/>
      <c r="I117" s="13" t="s">
        <v>6</v>
      </c>
      <c r="J117" s="20"/>
    </row>
    <row r="118" spans="1:10">
      <c r="A118" s="10"/>
      <c r="B118" s="19"/>
      <c r="C118" s="10"/>
      <c r="D118" s="10"/>
      <c r="E118" s="10"/>
      <c r="F118" s="10"/>
      <c r="G118" s="10"/>
      <c r="H118" s="10"/>
      <c r="I118" s="13" t="s">
        <v>6</v>
      </c>
      <c r="J118" s="20"/>
    </row>
    <row r="119" spans="1:10">
      <c r="A119" s="10"/>
      <c r="B119" s="19"/>
      <c r="C119" s="10"/>
      <c r="D119" s="10"/>
      <c r="E119" s="10"/>
      <c r="F119" s="10"/>
      <c r="G119" s="10"/>
      <c r="H119" s="10"/>
      <c r="I119" s="13" t="s">
        <v>6</v>
      </c>
      <c r="J119" s="20"/>
    </row>
    <row r="120" spans="1:10">
      <c r="A120" s="10"/>
      <c r="B120" s="19"/>
      <c r="C120" s="10"/>
      <c r="D120" s="10"/>
      <c r="E120" s="10"/>
      <c r="F120" s="10"/>
      <c r="G120" s="10"/>
      <c r="H120" s="10"/>
      <c r="I120" s="13" t="s">
        <v>6</v>
      </c>
      <c r="J120" s="20"/>
    </row>
    <row r="121" spans="1:10">
      <c r="A121" s="10"/>
      <c r="B121" s="19"/>
      <c r="C121" s="10"/>
      <c r="D121" s="10"/>
      <c r="E121" s="10"/>
      <c r="F121" s="10"/>
      <c r="G121" s="10"/>
      <c r="H121" s="10"/>
      <c r="I121" s="13" t="s">
        <v>6</v>
      </c>
      <c r="J121" s="20"/>
    </row>
    <row r="122" spans="1:10">
      <c r="A122" s="10"/>
      <c r="B122" s="19"/>
      <c r="C122" s="10"/>
      <c r="D122" s="10"/>
      <c r="E122" s="10"/>
      <c r="F122" s="10"/>
      <c r="G122" s="10"/>
      <c r="H122" s="10"/>
      <c r="I122" s="13" t="s">
        <v>6</v>
      </c>
      <c r="J122" s="20"/>
    </row>
    <row r="123" spans="1:10">
      <c r="A123" s="10"/>
      <c r="B123" s="19"/>
      <c r="C123" s="10"/>
      <c r="D123" s="10"/>
      <c r="E123" s="10"/>
      <c r="F123" s="10"/>
      <c r="G123" s="10"/>
      <c r="H123" s="10"/>
      <c r="I123" s="13" t="s">
        <v>6</v>
      </c>
      <c r="J123" s="20"/>
    </row>
    <row r="124" spans="1:10">
      <c r="A124" s="10"/>
      <c r="B124" s="19"/>
      <c r="C124" s="10"/>
      <c r="D124" s="10"/>
      <c r="E124" s="10"/>
      <c r="F124" s="10"/>
      <c r="G124" s="10"/>
      <c r="H124" s="10"/>
      <c r="I124" s="13" t="s">
        <v>6</v>
      </c>
      <c r="J124" s="20"/>
    </row>
    <row r="125" spans="1:10">
      <c r="A125" s="10"/>
      <c r="B125" s="19"/>
      <c r="C125" s="10"/>
      <c r="D125" s="10"/>
      <c r="E125" s="10"/>
      <c r="F125" s="10"/>
      <c r="G125" s="10"/>
      <c r="H125" s="10"/>
      <c r="I125" s="13" t="s">
        <v>6</v>
      </c>
      <c r="J125" s="20"/>
    </row>
    <row r="126" spans="1:10">
      <c r="A126" s="10"/>
      <c r="B126" s="19"/>
      <c r="C126" s="10"/>
      <c r="D126" s="10"/>
      <c r="E126" s="10"/>
      <c r="F126" s="10"/>
      <c r="G126" s="10"/>
      <c r="H126" s="10"/>
      <c r="I126" s="13" t="s">
        <v>6</v>
      </c>
      <c r="J126" s="20"/>
    </row>
    <row r="127" spans="1:10">
      <c r="A127" s="10"/>
      <c r="B127" s="19"/>
      <c r="C127" s="10"/>
      <c r="D127" s="10"/>
      <c r="E127" s="10"/>
      <c r="F127" s="10"/>
      <c r="G127" s="10"/>
      <c r="H127" s="10"/>
      <c r="I127" s="13" t="s">
        <v>6</v>
      </c>
      <c r="J127" s="20"/>
    </row>
    <row r="128" spans="1:10">
      <c r="A128" s="10"/>
      <c r="B128" s="19"/>
      <c r="C128" s="10"/>
      <c r="D128" s="10"/>
      <c r="E128" s="10"/>
      <c r="F128" s="10"/>
      <c r="G128" s="10"/>
      <c r="H128" s="10"/>
      <c r="I128" s="13" t="s">
        <v>6</v>
      </c>
      <c r="J128" s="20"/>
    </row>
    <row r="129" spans="2:10">
      <c r="B129" s="16"/>
      <c r="I129" s="13" t="s">
        <v>6</v>
      </c>
      <c r="J129" s="20"/>
    </row>
    <row r="130" spans="2:10">
      <c r="B130" s="16"/>
      <c r="I130" s="13" t="s">
        <v>6</v>
      </c>
      <c r="J130" s="20"/>
    </row>
    <row r="131" spans="2:10">
      <c r="B131" s="16"/>
      <c r="I131" s="13" t="s">
        <v>6</v>
      </c>
      <c r="J131" s="20"/>
    </row>
    <row r="132" spans="2:10">
      <c r="B132" s="16"/>
      <c r="I132" s="13" t="s">
        <v>6</v>
      </c>
      <c r="J132" s="20"/>
    </row>
    <row r="133" spans="2:10">
      <c r="B133" s="16"/>
      <c r="I133" s="13" t="s">
        <v>6</v>
      </c>
      <c r="J133" s="20"/>
    </row>
    <row r="134" spans="2:10">
      <c r="B134" s="16"/>
      <c r="I134" s="13" t="s">
        <v>6</v>
      </c>
      <c r="J134" s="20"/>
    </row>
    <row r="135" spans="2:10">
      <c r="B135" s="16"/>
      <c r="I135" s="13" t="s">
        <v>6</v>
      </c>
      <c r="J135" s="20"/>
    </row>
    <row r="136" spans="2:10">
      <c r="B136" s="16"/>
      <c r="I136" s="13" t="s">
        <v>6</v>
      </c>
      <c r="J136" s="20"/>
    </row>
    <row r="137" spans="2:10">
      <c r="B137" s="16"/>
      <c r="I137" s="13" t="s">
        <v>6</v>
      </c>
      <c r="J137" s="20"/>
    </row>
    <row r="138" spans="2:10">
      <c r="B138" s="16"/>
      <c r="I138" s="13" t="s">
        <v>6</v>
      </c>
      <c r="J138" s="20"/>
    </row>
    <row r="139" spans="2:10">
      <c r="B139" s="16"/>
      <c r="I139" s="13" t="s">
        <v>6</v>
      </c>
      <c r="J139" s="20"/>
    </row>
    <row r="140" spans="2:10">
      <c r="B140" s="16"/>
      <c r="I140" s="13" t="s">
        <v>6</v>
      </c>
      <c r="J140" s="20"/>
    </row>
    <row r="141" spans="2:10">
      <c r="B141" s="16"/>
      <c r="I141" s="13" t="s">
        <v>6</v>
      </c>
      <c r="J141" s="20"/>
    </row>
    <row r="142" spans="2:10">
      <c r="B142" s="16"/>
      <c r="I142" s="13" t="s">
        <v>6</v>
      </c>
      <c r="J142" s="20"/>
    </row>
    <row r="143" spans="2:10">
      <c r="B143" s="16"/>
      <c r="I143" s="13" t="s">
        <v>6</v>
      </c>
      <c r="J143" s="20"/>
    </row>
    <row r="144" spans="2:10">
      <c r="B144" s="16"/>
      <c r="I144" s="13" t="s">
        <v>6</v>
      </c>
      <c r="J144" s="20"/>
    </row>
    <row r="145" spans="2:10">
      <c r="B145" s="16"/>
      <c r="I145" s="13" t="s">
        <v>6</v>
      </c>
      <c r="J145" s="20"/>
    </row>
    <row r="146" spans="2:10">
      <c r="B146" s="16"/>
      <c r="I146" s="13" t="s">
        <v>6</v>
      </c>
      <c r="J146" s="20"/>
    </row>
    <row r="147" spans="2:10">
      <c r="B147" s="16"/>
      <c r="I147" s="13" t="s">
        <v>6</v>
      </c>
      <c r="J147" s="20"/>
    </row>
    <row r="148" spans="2:10">
      <c r="B148" s="16"/>
      <c r="I148" s="13" t="s">
        <v>6</v>
      </c>
      <c r="J148" s="21"/>
    </row>
    <row r="149" spans="2:10">
      <c r="B149" s="16"/>
      <c r="I149" s="13" t="s">
        <v>6</v>
      </c>
      <c r="J149" s="21"/>
    </row>
    <row r="150" spans="2:10">
      <c r="B150" s="16"/>
      <c r="I150" s="13" t="s">
        <v>6</v>
      </c>
      <c r="J150" s="21"/>
    </row>
    <row r="151" spans="2:10">
      <c r="B151" s="16"/>
      <c r="I151" s="13" t="s">
        <v>6</v>
      </c>
      <c r="J151" s="21"/>
    </row>
    <row r="152" spans="2:10">
      <c r="B152" s="16"/>
      <c r="I152" s="13" t="s">
        <v>6</v>
      </c>
      <c r="J152" s="21"/>
    </row>
    <row r="153" spans="2:10">
      <c r="B153" s="16"/>
      <c r="I153" s="13" t="s">
        <v>6</v>
      </c>
      <c r="J153" s="21"/>
    </row>
    <row r="154" spans="2:10">
      <c r="B154" s="16"/>
      <c r="I154" s="13" t="s">
        <v>6</v>
      </c>
      <c r="J154" s="21"/>
    </row>
    <row r="155" spans="2:10">
      <c r="B155" s="16"/>
      <c r="I155" s="13" t="s">
        <v>6</v>
      </c>
      <c r="J155" s="21"/>
    </row>
    <row r="156" spans="2:10">
      <c r="B156" s="16"/>
      <c r="I156" s="13" t="s">
        <v>6</v>
      </c>
      <c r="J156" s="21"/>
    </row>
    <row r="157" spans="2:10">
      <c r="B157" s="16"/>
      <c r="I157" s="13" t="s">
        <v>6</v>
      </c>
      <c r="J157" s="21"/>
    </row>
    <row r="158" spans="2:10">
      <c r="B158" s="16"/>
      <c r="I158" s="13" t="s">
        <v>6</v>
      </c>
      <c r="J158" s="21"/>
    </row>
    <row r="159" spans="2:10">
      <c r="B159" s="16"/>
      <c r="I159" s="13" t="s">
        <v>6</v>
      </c>
      <c r="J159" s="21"/>
    </row>
    <row r="160" spans="2:10">
      <c r="B160" s="16"/>
      <c r="I160" s="13" t="s">
        <v>6</v>
      </c>
      <c r="J160" s="21"/>
    </row>
    <row r="161" spans="2:10">
      <c r="B161" s="16"/>
      <c r="I161" s="13" t="s">
        <v>6</v>
      </c>
      <c r="J161" s="21"/>
    </row>
    <row r="162" spans="2:10">
      <c r="B162" s="16"/>
      <c r="I162" s="13" t="s">
        <v>6</v>
      </c>
      <c r="J162" s="21"/>
    </row>
    <row r="163" spans="2:10">
      <c r="B163" s="16"/>
      <c r="I163" s="13" t="s">
        <v>6</v>
      </c>
      <c r="J163" s="21"/>
    </row>
    <row r="164" spans="2:10">
      <c r="B164" s="16"/>
      <c r="I164" s="13" t="s">
        <v>6</v>
      </c>
      <c r="J164" s="21"/>
    </row>
    <row r="165" spans="2:10">
      <c r="B165" s="16"/>
      <c r="I165" s="13" t="s">
        <v>6</v>
      </c>
      <c r="J165" s="21"/>
    </row>
    <row r="166" spans="2:10">
      <c r="B166" s="16"/>
      <c r="I166" s="13" t="s">
        <v>6</v>
      </c>
      <c r="J166" s="21"/>
    </row>
    <row r="167" spans="2:10">
      <c r="B167" s="16"/>
      <c r="I167" s="13" t="s">
        <v>6</v>
      </c>
      <c r="J167" s="21"/>
    </row>
    <row r="168" spans="2:10">
      <c r="B168" s="16"/>
      <c r="I168" s="13" t="s">
        <v>6</v>
      </c>
      <c r="J168" s="21"/>
    </row>
    <row r="169" spans="2:10">
      <c r="B169" s="16"/>
      <c r="I169" s="13" t="s">
        <v>6</v>
      </c>
      <c r="J169" s="21"/>
    </row>
    <row r="170" spans="2:10">
      <c r="B170" s="16"/>
      <c r="I170" s="13" t="s">
        <v>6</v>
      </c>
      <c r="J170" s="21"/>
    </row>
    <row r="171" spans="2:10">
      <c r="B171" s="16"/>
      <c r="I171" s="13" t="s">
        <v>6</v>
      </c>
      <c r="J171" s="21"/>
    </row>
    <row r="172" spans="2:10">
      <c r="B172" s="16"/>
      <c r="I172" s="13" t="s">
        <v>6</v>
      </c>
      <c r="J172" s="21"/>
    </row>
    <row r="173" spans="2:10">
      <c r="B173" s="16"/>
      <c r="I173" s="13" t="s">
        <v>6</v>
      </c>
      <c r="J173" s="21"/>
    </row>
    <row r="174" spans="2:10">
      <c r="B174" s="16"/>
      <c r="I174" s="13" t="s">
        <v>6</v>
      </c>
      <c r="J174" s="21"/>
    </row>
    <row r="175" spans="2:10">
      <c r="B175" s="16"/>
      <c r="I175" s="13" t="s">
        <v>6</v>
      </c>
      <c r="J175" s="21"/>
    </row>
    <row r="176" spans="2:10">
      <c r="B176" s="16"/>
      <c r="I176" s="13" t="s">
        <v>6</v>
      </c>
      <c r="J176" s="21"/>
    </row>
    <row r="177" spans="2:10">
      <c r="B177" s="16"/>
      <c r="I177" s="13" t="s">
        <v>6</v>
      </c>
      <c r="J177" s="21"/>
    </row>
    <row r="178" spans="2:10">
      <c r="B178" s="16"/>
      <c r="I178" s="13" t="s">
        <v>6</v>
      </c>
      <c r="J178" s="21"/>
    </row>
    <row r="179" spans="2:10">
      <c r="B179" s="16"/>
      <c r="I179" s="13" t="s">
        <v>6</v>
      </c>
      <c r="J179" s="21"/>
    </row>
    <row r="180" spans="2:10">
      <c r="B180" s="16"/>
      <c r="I180" s="13" t="s">
        <v>6</v>
      </c>
      <c r="J180" s="21"/>
    </row>
    <row r="181" spans="2:10">
      <c r="B181" s="16"/>
      <c r="I181" s="13" t="s">
        <v>6</v>
      </c>
      <c r="J181" s="21"/>
    </row>
    <row r="182" spans="2:10">
      <c r="B182" s="16"/>
      <c r="I182" s="13" t="s">
        <v>6</v>
      </c>
      <c r="J182" s="21"/>
    </row>
    <row r="183" spans="2:10">
      <c r="B183" s="16"/>
      <c r="I183" s="13" t="s">
        <v>6</v>
      </c>
      <c r="J183" s="21"/>
    </row>
    <row r="184" spans="2:10">
      <c r="B184" s="16"/>
      <c r="I184" s="13" t="s">
        <v>6</v>
      </c>
      <c r="J184" s="21"/>
    </row>
    <row r="185" spans="2:10">
      <c r="B185" s="16"/>
      <c r="I185" s="13" t="s">
        <v>6</v>
      </c>
      <c r="J185" s="21"/>
    </row>
    <row r="186" spans="2:10">
      <c r="B186" s="16"/>
      <c r="I186" s="13" t="s">
        <v>6</v>
      </c>
      <c r="J186" s="21"/>
    </row>
    <row r="187" spans="2:10">
      <c r="B187" s="16"/>
      <c r="I187" s="13" t="s">
        <v>6</v>
      </c>
      <c r="J187" s="21"/>
    </row>
    <row r="188" spans="2:10">
      <c r="B188" s="16"/>
      <c r="I188" s="13" t="s">
        <v>6</v>
      </c>
      <c r="J188" s="21"/>
    </row>
    <row r="189" spans="2:10">
      <c r="B189" s="16"/>
      <c r="I189" s="13" t="s">
        <v>6</v>
      </c>
      <c r="J189" s="21"/>
    </row>
    <row r="190" spans="2:10">
      <c r="B190" s="16"/>
      <c r="I190" s="13" t="s">
        <v>6</v>
      </c>
      <c r="J190" s="21"/>
    </row>
    <row r="191" spans="2:10">
      <c r="B191" s="16"/>
      <c r="I191" s="13" t="s">
        <v>6</v>
      </c>
      <c r="J191" s="21"/>
    </row>
    <row r="192" spans="2:10">
      <c r="B192" s="16"/>
      <c r="I192" s="13" t="s">
        <v>6</v>
      </c>
      <c r="J192" s="21"/>
    </row>
    <row r="193" spans="2:10">
      <c r="B193" s="16"/>
      <c r="I193" s="13" t="s">
        <v>6</v>
      </c>
      <c r="J193" s="21"/>
    </row>
    <row r="194" spans="2:10">
      <c r="B194" s="16"/>
      <c r="I194" s="13" t="s">
        <v>6</v>
      </c>
      <c r="J194" s="21"/>
    </row>
    <row r="195" spans="2:10">
      <c r="B195" s="16"/>
      <c r="I195" s="13" t="s">
        <v>6</v>
      </c>
      <c r="J195" s="21"/>
    </row>
    <row r="196" spans="2:10">
      <c r="B196" s="16"/>
      <c r="I196" s="13" t="s">
        <v>6</v>
      </c>
      <c r="J196" s="21"/>
    </row>
    <row r="197" spans="2:10">
      <c r="B197" s="16"/>
      <c r="I197" s="13" t="s">
        <v>6</v>
      </c>
      <c r="J197" s="21"/>
    </row>
    <row r="198" spans="2:10">
      <c r="B198" s="16"/>
      <c r="I198" s="13" t="s">
        <v>6</v>
      </c>
      <c r="J198" s="21"/>
    </row>
    <row r="199" spans="2:10">
      <c r="B199" s="16"/>
      <c r="I199" s="13" t="s">
        <v>6</v>
      </c>
      <c r="J199" s="21"/>
    </row>
    <row r="200" spans="2:10">
      <c r="B200" s="16"/>
      <c r="I200" s="13" t="s">
        <v>6</v>
      </c>
      <c r="J200" s="21"/>
    </row>
    <row r="201" spans="2:10">
      <c r="B201" s="16"/>
      <c r="I201" s="13" t="s">
        <v>6</v>
      </c>
      <c r="J201" s="21"/>
    </row>
    <row r="202" spans="2:10">
      <c r="B202" s="16"/>
      <c r="I202" s="13" t="s">
        <v>6</v>
      </c>
      <c r="J202" s="21"/>
    </row>
    <row r="203" spans="2:10">
      <c r="B203" s="16"/>
      <c r="I203" s="13" t="s">
        <v>6</v>
      </c>
      <c r="J203" s="21"/>
    </row>
    <row r="204" spans="2:10">
      <c r="B204" s="16"/>
      <c r="I204" s="13" t="s">
        <v>6</v>
      </c>
      <c r="J204" s="21"/>
    </row>
    <row r="205" spans="2:10">
      <c r="B205" s="16"/>
      <c r="I205" s="13" t="s">
        <v>6</v>
      </c>
      <c r="J205" s="21"/>
    </row>
    <row r="206" spans="2:10">
      <c r="B206" s="16"/>
      <c r="I206" s="13" t="s">
        <v>6</v>
      </c>
      <c r="J206" s="21"/>
    </row>
    <row r="207" spans="2:10">
      <c r="B207" s="16"/>
      <c r="I207" s="13" t="s">
        <v>6</v>
      </c>
      <c r="J207" s="21"/>
    </row>
    <row r="208" spans="2:10">
      <c r="B208" s="16"/>
      <c r="I208" s="13" t="s">
        <v>6</v>
      </c>
      <c r="J208" s="21"/>
    </row>
    <row r="209" spans="2:10">
      <c r="B209" s="16"/>
      <c r="I209" s="13" t="s">
        <v>6</v>
      </c>
      <c r="J209" s="21"/>
    </row>
    <row r="210" spans="2:10">
      <c r="B210" s="16"/>
      <c r="I210" s="13" t="s">
        <v>6</v>
      </c>
      <c r="J210" s="21"/>
    </row>
    <row r="211" spans="2:10">
      <c r="B211" s="16"/>
      <c r="I211" s="13" t="s">
        <v>6</v>
      </c>
      <c r="J211" s="21"/>
    </row>
    <row r="212" spans="2:10">
      <c r="B212" s="16"/>
      <c r="I212" s="13" t="s">
        <v>6</v>
      </c>
      <c r="J212" s="21"/>
    </row>
    <row r="213" spans="2:10">
      <c r="B213" s="16"/>
      <c r="I213" s="13" t="s">
        <v>6</v>
      </c>
      <c r="J213" s="13"/>
    </row>
    <row r="214" spans="2:10">
      <c r="B214" s="16"/>
      <c r="I214" s="13" t="s">
        <v>6</v>
      </c>
      <c r="J214" s="13"/>
    </row>
    <row r="215" spans="2:10">
      <c r="B215" s="16"/>
      <c r="I215" s="13" t="s">
        <v>6</v>
      </c>
      <c r="J215" s="13"/>
    </row>
    <row r="216" spans="2:10">
      <c r="B216" s="16"/>
      <c r="I216" s="13" t="s">
        <v>6</v>
      </c>
      <c r="J216" s="13"/>
    </row>
    <row r="217" spans="2:10">
      <c r="B217" s="16"/>
      <c r="I217" s="13" t="s">
        <v>6</v>
      </c>
      <c r="J217" s="13"/>
    </row>
    <row r="218" spans="2:10">
      <c r="B218" s="16"/>
      <c r="I218" s="13" t="s">
        <v>6</v>
      </c>
      <c r="J218" s="13"/>
    </row>
    <row r="219" spans="2:10">
      <c r="B219" s="16"/>
      <c r="I219" s="13" t="s">
        <v>6</v>
      </c>
      <c r="J219" s="13"/>
    </row>
    <row r="220" spans="2:10">
      <c r="B220" s="16"/>
      <c r="I220" s="13" t="s">
        <v>6</v>
      </c>
      <c r="J220" s="13"/>
    </row>
    <row r="221" spans="2:10">
      <c r="B221" s="16"/>
      <c r="I221" s="13" t="s">
        <v>6</v>
      </c>
      <c r="J221" s="13"/>
    </row>
    <row r="222" spans="2:10">
      <c r="B222" s="16"/>
      <c r="I222" s="13" t="s">
        <v>6</v>
      </c>
      <c r="J222" s="13"/>
    </row>
    <row r="223" spans="2:10">
      <c r="B223" s="16"/>
      <c r="I223" s="13" t="s">
        <v>6</v>
      </c>
      <c r="J223" s="13"/>
    </row>
    <row r="224" spans="2:10">
      <c r="B224" s="16"/>
      <c r="I224" s="13" t="s">
        <v>6</v>
      </c>
      <c r="J224" s="13"/>
    </row>
    <row r="225" spans="2:10">
      <c r="B225" s="16"/>
      <c r="I225" s="13" t="s">
        <v>6</v>
      </c>
      <c r="J225" s="13"/>
    </row>
    <row r="226" spans="2:10">
      <c r="B226" s="16"/>
      <c r="I226" s="13" t="s">
        <v>6</v>
      </c>
      <c r="J226" s="13"/>
    </row>
    <row r="227" spans="2:10">
      <c r="B227" s="16"/>
      <c r="I227" s="13" t="s">
        <v>6</v>
      </c>
      <c r="J227" s="13"/>
    </row>
    <row r="228" spans="2:10">
      <c r="B228" s="16"/>
      <c r="I228" s="13" t="s">
        <v>6</v>
      </c>
      <c r="J228" s="13"/>
    </row>
    <row r="229" spans="2:10">
      <c r="B229" s="16"/>
      <c r="I229" s="13" t="s">
        <v>6</v>
      </c>
      <c r="J229" s="13"/>
    </row>
    <row r="230" spans="2:10">
      <c r="B230" s="16"/>
      <c r="I230" s="13" t="s">
        <v>6</v>
      </c>
      <c r="J230" s="13"/>
    </row>
    <row r="231" spans="2:10">
      <c r="B231" s="16"/>
      <c r="I231" s="13" t="s">
        <v>6</v>
      </c>
      <c r="J231" s="13"/>
    </row>
    <row r="232" spans="2:10">
      <c r="B232" s="16"/>
      <c r="I232" s="13" t="s">
        <v>6</v>
      </c>
      <c r="J232" s="13"/>
    </row>
    <row r="233" spans="2:10">
      <c r="B233" s="16"/>
      <c r="I233" s="13" t="s">
        <v>6</v>
      </c>
      <c r="J233" s="13"/>
    </row>
    <row r="234" spans="2:10">
      <c r="B234" s="16"/>
      <c r="I234" s="13" t="s">
        <v>6</v>
      </c>
      <c r="J234" s="13"/>
    </row>
    <row r="235" spans="2:10">
      <c r="B235" s="16"/>
      <c r="I235" s="13" t="s">
        <v>6</v>
      </c>
      <c r="J235" s="13"/>
    </row>
    <row r="236" spans="2:10">
      <c r="B236" s="16"/>
      <c r="I236" s="13" t="s">
        <v>6</v>
      </c>
      <c r="J236" s="13"/>
    </row>
    <row r="237" spans="2:10">
      <c r="B237" s="16"/>
      <c r="I237" s="13" t="s">
        <v>6</v>
      </c>
      <c r="J237" s="13"/>
    </row>
    <row r="238" spans="2:10">
      <c r="B238" s="16"/>
      <c r="I238" s="13" t="s">
        <v>6</v>
      </c>
      <c r="J238" s="13"/>
    </row>
    <row r="239" spans="2:10">
      <c r="B239" s="16"/>
      <c r="I239" s="13" t="s">
        <v>6</v>
      </c>
      <c r="J239" s="13"/>
    </row>
    <row r="240" spans="2:10">
      <c r="B240" s="16"/>
      <c r="I240" s="13" t="s">
        <v>6</v>
      </c>
      <c r="J240" s="13"/>
    </row>
    <row r="241" spans="2:10">
      <c r="B241" s="16"/>
      <c r="I241" s="13" t="s">
        <v>6</v>
      </c>
      <c r="J241" s="13"/>
    </row>
    <row r="242" spans="2:10">
      <c r="B242" s="16"/>
      <c r="I242" s="13" t="s">
        <v>6</v>
      </c>
      <c r="J242" s="13"/>
    </row>
    <row r="243" spans="2:10">
      <c r="B243" s="16"/>
      <c r="I243" s="13" t="s">
        <v>6</v>
      </c>
      <c r="J243" s="13"/>
    </row>
    <row r="244" spans="2:10">
      <c r="B244" s="16"/>
      <c r="I244" s="13" t="s">
        <v>6</v>
      </c>
      <c r="J244" s="13"/>
    </row>
    <row r="245" spans="2:10">
      <c r="B245" s="16"/>
      <c r="I245" s="13" t="s">
        <v>6</v>
      </c>
      <c r="J245" s="13"/>
    </row>
    <row r="246" spans="2:10">
      <c r="B246" s="16"/>
      <c r="I246" s="13" t="s">
        <v>6</v>
      </c>
      <c r="J246" s="13"/>
    </row>
    <row r="247" spans="2:10">
      <c r="B247" s="16"/>
      <c r="I247" s="13" t="s">
        <v>6</v>
      </c>
      <c r="J247" s="13"/>
    </row>
    <row r="248" spans="2:10">
      <c r="B248" s="16"/>
      <c r="I248" s="13" t="s">
        <v>6</v>
      </c>
      <c r="J248" s="13"/>
    </row>
    <row r="249" spans="2:10">
      <c r="B249" s="16"/>
      <c r="I249" s="13" t="s">
        <v>6</v>
      </c>
      <c r="J249" s="13"/>
    </row>
    <row r="250" spans="2:10">
      <c r="B250" s="16"/>
      <c r="I250" s="13" t="s">
        <v>6</v>
      </c>
      <c r="J250" s="13"/>
    </row>
    <row r="251" spans="2:10">
      <c r="B251" s="16"/>
      <c r="I251" s="13" t="s">
        <v>6</v>
      </c>
      <c r="J251" s="13"/>
    </row>
    <row r="252" spans="2:10">
      <c r="B252" s="16"/>
      <c r="I252" s="13" t="s">
        <v>6</v>
      </c>
      <c r="J252" s="13"/>
    </row>
    <row r="253" spans="2:10">
      <c r="B253" s="16"/>
      <c r="I253" s="13" t="s">
        <v>6</v>
      </c>
      <c r="J253" s="13"/>
    </row>
    <row r="254" spans="2:10">
      <c r="B254" s="16"/>
      <c r="I254" s="13" t="s">
        <v>6</v>
      </c>
      <c r="J254" s="13"/>
    </row>
    <row r="255" spans="2:10">
      <c r="B255" s="16"/>
      <c r="I255" s="13" t="s">
        <v>6</v>
      </c>
      <c r="J255" s="13"/>
    </row>
    <row r="256" spans="2:10">
      <c r="B256" s="16"/>
      <c r="I256" s="13" t="s">
        <v>6</v>
      </c>
      <c r="J256" s="13"/>
    </row>
    <row r="257" spans="2:10">
      <c r="B257" s="16"/>
      <c r="I257" s="13" t="s">
        <v>6</v>
      </c>
      <c r="J257" s="13"/>
    </row>
    <row r="258" spans="2:10">
      <c r="B258" s="16"/>
      <c r="I258" s="13" t="s">
        <v>6</v>
      </c>
      <c r="J258" s="13"/>
    </row>
    <row r="259" spans="2:10">
      <c r="B259" s="16"/>
      <c r="I259" s="13" t="s">
        <v>6</v>
      </c>
      <c r="J259" s="13"/>
    </row>
    <row r="260" spans="2:10">
      <c r="B260" s="16"/>
      <c r="I260" s="13" t="s">
        <v>6</v>
      </c>
      <c r="J260" s="13"/>
    </row>
    <row r="261" spans="2:10">
      <c r="B261" s="16"/>
      <c r="I261" s="13" t="s">
        <v>6</v>
      </c>
      <c r="J261" s="13"/>
    </row>
    <row r="262" spans="2:10">
      <c r="B262" s="16"/>
      <c r="I262" s="13" t="s">
        <v>6</v>
      </c>
      <c r="J262" s="13"/>
    </row>
    <row r="263" spans="2:10">
      <c r="B263" s="16"/>
      <c r="I263" s="13" t="s">
        <v>6</v>
      </c>
      <c r="J263" s="13"/>
    </row>
    <row r="264" spans="2:10">
      <c r="B264" s="16"/>
      <c r="I264" s="13" t="s">
        <v>6</v>
      </c>
      <c r="J264" s="13"/>
    </row>
    <row r="265" spans="2:10">
      <c r="B265" s="16"/>
      <c r="I265" s="13" t="s">
        <v>6</v>
      </c>
      <c r="J265" s="13"/>
    </row>
    <row r="266" spans="2:10">
      <c r="B266" s="16"/>
      <c r="I266" s="13" t="s">
        <v>6</v>
      </c>
      <c r="J266" s="13"/>
    </row>
    <row r="267" spans="2:10">
      <c r="B267" s="16"/>
      <c r="I267" s="13" t="s">
        <v>6</v>
      </c>
      <c r="J267" s="13"/>
    </row>
    <row r="268" spans="2:10">
      <c r="B268" s="16"/>
      <c r="I268" s="13" t="s">
        <v>6</v>
      </c>
      <c r="J268" s="13"/>
    </row>
    <row r="269" spans="2:10">
      <c r="B269" s="16"/>
      <c r="I269" s="13" t="s">
        <v>6</v>
      </c>
      <c r="J269" s="13"/>
    </row>
    <row r="270" spans="2:10">
      <c r="B270" s="16"/>
      <c r="I270" s="13" t="s">
        <v>6</v>
      </c>
      <c r="J270" s="13"/>
    </row>
    <row r="271" spans="2:10">
      <c r="B271" s="16"/>
      <c r="I271" s="13" t="s">
        <v>6</v>
      </c>
      <c r="J271" s="13"/>
    </row>
    <row r="272" spans="2:10">
      <c r="B272" s="16"/>
      <c r="I272" s="13" t="s">
        <v>6</v>
      </c>
      <c r="J272" s="13"/>
    </row>
    <row r="273" spans="2:10">
      <c r="B273" s="16"/>
      <c r="I273" s="13" t="s">
        <v>6</v>
      </c>
      <c r="J273" s="13"/>
    </row>
    <row r="274" spans="2:10">
      <c r="B274" s="16"/>
      <c r="I274" s="13" t="s">
        <v>6</v>
      </c>
      <c r="J274" s="13"/>
    </row>
    <row r="275" spans="2:10">
      <c r="B275" s="16"/>
      <c r="I275" s="13" t="s">
        <v>6</v>
      </c>
      <c r="J275" s="13"/>
    </row>
    <row r="276" spans="2:10">
      <c r="B276" s="16"/>
      <c r="I276" s="13" t="s">
        <v>6</v>
      </c>
      <c r="J276" s="13"/>
    </row>
    <row r="277" spans="2:10">
      <c r="B277" s="16"/>
      <c r="I277" s="13" t="s">
        <v>6</v>
      </c>
      <c r="J277" s="13"/>
    </row>
    <row r="278" spans="2:10">
      <c r="B278" s="16"/>
      <c r="I278" s="13" t="s">
        <v>6</v>
      </c>
      <c r="J278" s="13"/>
    </row>
    <row r="279" spans="2:10">
      <c r="B279" s="16"/>
      <c r="I279" s="13" t="s">
        <v>6</v>
      </c>
      <c r="J279" s="13"/>
    </row>
    <row r="280" spans="2:10">
      <c r="B280" s="16"/>
    </row>
    <row r="281" spans="2:10">
      <c r="B281" s="16"/>
    </row>
    <row r="282" spans="2:10">
      <c r="B282" s="16"/>
    </row>
    <row r="283" spans="2:10">
      <c r="B283" s="16"/>
    </row>
    <row r="284" spans="2:10">
      <c r="B284" s="16"/>
    </row>
    <row r="285" spans="2:10">
      <c r="B285" s="16"/>
    </row>
    <row r="286" spans="2:10">
      <c r="B286" s="16"/>
    </row>
    <row r="287" spans="2:10">
      <c r="B287" s="16"/>
    </row>
    <row r="288" spans="2:10">
      <c r="B288" s="16"/>
    </row>
    <row r="289" spans="2:2">
      <c r="B289" s="16"/>
    </row>
    <row r="290" spans="2:2">
      <c r="B290" s="16"/>
    </row>
    <row r="291" spans="2:2">
      <c r="B291" s="16"/>
    </row>
    <row r="292" spans="2:2">
      <c r="B292" s="16"/>
    </row>
    <row r="293" spans="2:2">
      <c r="B293" s="16"/>
    </row>
    <row r="294" spans="2:2">
      <c r="B294" s="16"/>
    </row>
    <row r="295" spans="2:2">
      <c r="B295" s="16"/>
    </row>
    <row r="296" spans="2:2">
      <c r="B296" s="16"/>
    </row>
    <row r="297" spans="2:2">
      <c r="B297" s="16"/>
    </row>
    <row r="298" spans="2:2">
      <c r="B298" s="16"/>
    </row>
    <row r="299" spans="2:2">
      <c r="B299" s="16"/>
    </row>
    <row r="300" spans="2:2">
      <c r="B300" s="16"/>
    </row>
    <row r="301" spans="2:2">
      <c r="B301" s="16"/>
    </row>
    <row r="302" spans="2:2">
      <c r="B302" s="16"/>
    </row>
    <row r="303" spans="2:2">
      <c r="B303" s="16"/>
    </row>
    <row r="304" spans="2:2">
      <c r="B304" s="16"/>
    </row>
    <row r="305" spans="2:2">
      <c r="B305" s="16"/>
    </row>
    <row r="306" spans="2:2">
      <c r="B306" s="16"/>
    </row>
    <row r="307" spans="2:2">
      <c r="B307" s="16"/>
    </row>
    <row r="308" spans="2:2">
      <c r="B308" s="16"/>
    </row>
    <row r="309" spans="2:2">
      <c r="B309" s="16"/>
    </row>
    <row r="310" spans="2:2">
      <c r="B310" s="16"/>
    </row>
    <row r="311" spans="2:2">
      <c r="B311" s="16"/>
    </row>
    <row r="312" spans="2:2">
      <c r="B312" s="16"/>
    </row>
    <row r="313" spans="2:2">
      <c r="B313" s="16"/>
    </row>
    <row r="314" spans="2:2">
      <c r="B314" s="16"/>
    </row>
    <row r="315" spans="2:2">
      <c r="B315" s="16"/>
    </row>
    <row r="316" spans="2:2">
      <c r="B316" s="16"/>
    </row>
    <row r="317" spans="2:2">
      <c r="B317" s="16"/>
    </row>
    <row r="318" spans="2:2">
      <c r="B318" s="16"/>
    </row>
    <row r="319" spans="2:2">
      <c r="B319" s="16"/>
    </row>
    <row r="320" spans="2:2">
      <c r="B320" s="16"/>
    </row>
    <row r="321" spans="2:2">
      <c r="B321" s="16"/>
    </row>
    <row r="322" spans="2:2">
      <c r="B322" s="16"/>
    </row>
    <row r="323" spans="2:2">
      <c r="B323" s="16"/>
    </row>
    <row r="324" spans="2:2">
      <c r="B324" s="16"/>
    </row>
    <row r="325" spans="2:2">
      <c r="B325" s="16"/>
    </row>
    <row r="326" spans="2:2">
      <c r="B326" s="16"/>
    </row>
    <row r="327" spans="2:2">
      <c r="B327" s="16"/>
    </row>
    <row r="328" spans="2:2">
      <c r="B328" s="16"/>
    </row>
    <row r="329" spans="2:2">
      <c r="B329" s="16"/>
    </row>
    <row r="330" spans="2:2">
      <c r="B330" s="16"/>
    </row>
    <row r="331" spans="2:2">
      <c r="B331" s="16"/>
    </row>
    <row r="332" spans="2:2">
      <c r="B332" s="16"/>
    </row>
    <row r="333" spans="2:2">
      <c r="B333" s="16"/>
    </row>
    <row r="334" spans="2:2">
      <c r="B334" s="16"/>
    </row>
    <row r="335" spans="2:2">
      <c r="B335" s="16"/>
    </row>
    <row r="336" spans="2:2">
      <c r="B336" s="16"/>
    </row>
    <row r="337" spans="2:2">
      <c r="B337" s="16"/>
    </row>
    <row r="338" spans="2:2">
      <c r="B338" s="16"/>
    </row>
    <row r="339" spans="2:2">
      <c r="B339" s="16"/>
    </row>
    <row r="340" spans="2:2">
      <c r="B340" s="16"/>
    </row>
    <row r="341" spans="2:2">
      <c r="B341" s="16"/>
    </row>
    <row r="342" spans="2:2">
      <c r="B342" s="16"/>
    </row>
    <row r="343" spans="2:2">
      <c r="B343" s="16"/>
    </row>
    <row r="344" spans="2:2">
      <c r="B344" s="16"/>
    </row>
    <row r="345" spans="2:2">
      <c r="B345" s="16"/>
    </row>
    <row r="346" spans="2:2">
      <c r="B346" s="16"/>
    </row>
    <row r="347" spans="2:2">
      <c r="B347" s="16"/>
    </row>
    <row r="348" spans="2:2">
      <c r="B348" s="16"/>
    </row>
    <row r="349" spans="2:2">
      <c r="B349" s="16"/>
    </row>
    <row r="350" spans="2:2">
      <c r="B350" s="16"/>
    </row>
    <row r="351" spans="2:2">
      <c r="B351" s="16"/>
    </row>
    <row r="352" spans="2:2">
      <c r="B352" s="16"/>
    </row>
    <row r="353" spans="2:2">
      <c r="B353" s="16"/>
    </row>
    <row r="354" spans="2:2">
      <c r="B354" s="16"/>
    </row>
    <row r="355" spans="2:2">
      <c r="B355" s="16"/>
    </row>
    <row r="356" spans="2:2">
      <c r="B356" s="16"/>
    </row>
    <row r="357" spans="2:2">
      <c r="B357" s="16"/>
    </row>
    <row r="358" spans="2:2">
      <c r="B358" s="16"/>
    </row>
    <row r="359" spans="2:2">
      <c r="B359" s="16"/>
    </row>
    <row r="360" spans="2:2">
      <c r="B360" s="16"/>
    </row>
    <row r="361" spans="2:2">
      <c r="B361" s="16"/>
    </row>
    <row r="362" spans="2:2">
      <c r="B362" s="16"/>
    </row>
    <row r="363" spans="2:2">
      <c r="B363" s="16"/>
    </row>
    <row r="364" spans="2:2">
      <c r="B364" s="16"/>
    </row>
    <row r="365" spans="2:2">
      <c r="B365" s="16"/>
    </row>
    <row r="366" spans="2:2">
      <c r="B366" s="16"/>
    </row>
    <row r="367" spans="2:2">
      <c r="B367" s="16"/>
    </row>
    <row r="368" spans="2:2">
      <c r="B368" s="16"/>
    </row>
    <row r="369" spans="2:2">
      <c r="B369" s="16"/>
    </row>
    <row r="370" spans="2:2">
      <c r="B370" s="16"/>
    </row>
    <row r="371" spans="2:2">
      <c r="B371" s="16"/>
    </row>
    <row r="372" spans="2:2">
      <c r="B372" s="16"/>
    </row>
    <row r="373" spans="2:2">
      <c r="B373" s="16"/>
    </row>
    <row r="374" spans="2:2">
      <c r="B374" s="16"/>
    </row>
    <row r="375" spans="2:2">
      <c r="B375" s="16"/>
    </row>
    <row r="376" spans="2:2">
      <c r="B376" s="16"/>
    </row>
    <row r="377" spans="2:2">
      <c r="B377" s="16"/>
    </row>
    <row r="378" spans="2:2">
      <c r="B378" s="16"/>
    </row>
    <row r="379" spans="2:2">
      <c r="B379" s="16"/>
    </row>
    <row r="380" spans="2:2">
      <c r="B380" s="16"/>
    </row>
    <row r="381" spans="2:2">
      <c r="B381" s="16"/>
    </row>
    <row r="382" spans="2:2">
      <c r="B382" s="16"/>
    </row>
    <row r="383" spans="2:2">
      <c r="B383" s="16"/>
    </row>
    <row r="384" spans="2:2">
      <c r="B384" s="16"/>
    </row>
    <row r="385" spans="2:2">
      <c r="B385" s="16"/>
    </row>
    <row r="386" spans="2:2">
      <c r="B386" s="16"/>
    </row>
    <row r="387" spans="2:2">
      <c r="B387" s="16"/>
    </row>
    <row r="388" spans="2:2">
      <c r="B388" s="16"/>
    </row>
    <row r="389" spans="2:2">
      <c r="B389" s="16"/>
    </row>
    <row r="390" spans="2:2">
      <c r="B390" s="16"/>
    </row>
    <row r="391" spans="2:2">
      <c r="B391" s="16"/>
    </row>
    <row r="392" spans="2:2">
      <c r="B392" s="16"/>
    </row>
    <row r="393" spans="2:2">
      <c r="B393" s="16"/>
    </row>
    <row r="394" spans="2:2">
      <c r="B394" s="16"/>
    </row>
    <row r="395" spans="2:2">
      <c r="B395" s="16"/>
    </row>
    <row r="396" spans="2:2">
      <c r="B396" s="16"/>
    </row>
    <row r="397" spans="2:2">
      <c r="B397" s="16"/>
    </row>
    <row r="398" spans="2:2">
      <c r="B398" s="16"/>
    </row>
    <row r="399" spans="2:2">
      <c r="B399" s="16"/>
    </row>
    <row r="400" spans="2:2">
      <c r="B400" s="16"/>
    </row>
    <row r="401" spans="2:2">
      <c r="B401" s="16"/>
    </row>
    <row r="402" spans="2:2">
      <c r="B402" s="16"/>
    </row>
    <row r="403" spans="2:2">
      <c r="B403" s="16"/>
    </row>
    <row r="404" spans="2:2">
      <c r="B404" s="16"/>
    </row>
    <row r="405" spans="2:2">
      <c r="B405" s="16"/>
    </row>
    <row r="406" spans="2:2">
      <c r="B406" s="16"/>
    </row>
    <row r="407" spans="2:2">
      <c r="B407" s="16"/>
    </row>
  </sheetData>
  <mergeCells count="11">
    <mergeCell ref="A1:J1"/>
    <mergeCell ref="A2:J2"/>
    <mergeCell ref="A3:J3"/>
    <mergeCell ref="A4:J4"/>
    <mergeCell ref="A82:A83"/>
    <mergeCell ref="J7:J8"/>
    <mergeCell ref="B7:B8"/>
    <mergeCell ref="A7:A9"/>
    <mergeCell ref="C8:C9"/>
    <mergeCell ref="H7:I7"/>
    <mergeCell ref="C7:G7"/>
  </mergeCells>
  <pageMargins left="0.19685039370078741" right="0" top="1.1417322834645669" bottom="0.74803149606299213" header="0.31496062992125984" footer="0.31496062992125984"/>
  <pageSetup scale="80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15</vt:i4>
      </vt:variant>
    </vt:vector>
  </HeadingPairs>
  <TitlesOfParts>
    <vt:vector size="24" baseType="lpstr">
      <vt:lpstr>Balance</vt:lpstr>
      <vt:lpstr>Ingresos</vt:lpstr>
      <vt:lpstr>Financiamiento</vt:lpstr>
      <vt:lpstr>FLujo</vt:lpstr>
      <vt:lpstr>AcumGastos</vt:lpstr>
      <vt:lpstr>Est.Programatica</vt:lpstr>
      <vt:lpstr>FUncionamiento</vt:lpstr>
      <vt:lpstr>ProgInversiones</vt:lpstr>
      <vt:lpstr>Inversiones</vt:lpstr>
      <vt:lpstr>AcumGastos!Área_de_impresión</vt:lpstr>
      <vt:lpstr>Balance!Área_de_impresión</vt:lpstr>
      <vt:lpstr>Financiamiento!Área_de_impresión</vt:lpstr>
      <vt:lpstr>FLujo!Área_de_impresión</vt:lpstr>
      <vt:lpstr>FUncionamiento!Área_de_impresión</vt:lpstr>
      <vt:lpstr>Ingresos!Área_de_impresión</vt:lpstr>
      <vt:lpstr>Inversiones!Área_de_impresión</vt:lpstr>
      <vt:lpstr>Excel_BuiltIn_Print_Area_7</vt:lpstr>
      <vt:lpstr>Excel_BuiltIn_Print_Area_7_1</vt:lpstr>
      <vt:lpstr>Excel_BuiltIn_Print_Area_7_1_1</vt:lpstr>
      <vt:lpstr>Excel_BuiltIn_Print_Area_9_1</vt:lpstr>
      <vt:lpstr>Excel_BuiltIn_Print_Titles_11</vt:lpstr>
      <vt:lpstr>Excel_BuiltIn_Print_Titles_7</vt:lpstr>
      <vt:lpstr>AcumGastos!Títulos_a_imprimir</vt:lpstr>
      <vt:lpstr>Balance!Títulos_a_imprimir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CASTILLO</dc:creator>
  <cp:lastModifiedBy>JAIME YOUNG</cp:lastModifiedBy>
  <cp:lastPrinted>2023-11-09T20:43:04Z</cp:lastPrinted>
  <dcterms:created xsi:type="dcterms:W3CDTF">2010-01-07T20:52:23Z</dcterms:created>
  <dcterms:modified xsi:type="dcterms:W3CDTF">2023-11-17T14:58:56Z</dcterms:modified>
</cp:coreProperties>
</file>