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95.22\Server\PRESUPUESTO_SERVIDOR\4. EJECUCIÓN PRESUPUESTARIA POR AÑO\INFORMES DE EJECUCION POR AÑO\2024\ABRIL\"/>
    </mc:Choice>
  </mc:AlternateContent>
  <bookViews>
    <workbookView xWindow="0" yWindow="0" windowWidth="28800" windowHeight="12030" tabRatio="876"/>
  </bookViews>
  <sheets>
    <sheet name="RESUMEN" sheetId="68" r:id="rId1"/>
    <sheet name="BALANCE INGRESOS" sheetId="8" r:id="rId2"/>
    <sheet name="INGRESOS" sheetId="9" r:id="rId3"/>
    <sheet name="FINANCIAMIENTO ING GASTOS" sheetId="10" r:id="rId4"/>
    <sheet name="FLUJO" sheetId="11" r:id="rId5"/>
    <sheet name="BALANCE GASTO" sheetId="12" r:id="rId6"/>
    <sheet name="FUNCIONAMIENTO" sheetId="64" r:id="rId7"/>
    <sheet name="ESTRUCTURA PROG" sheetId="15" r:id="rId8"/>
    <sheet name="PROYECTOS" sheetId="69" r:id="rId9"/>
    <sheet name="INVERSIONES" sheetId="23" r:id="rId10"/>
  </sheets>
  <externalReferences>
    <externalReference r:id="rId11"/>
  </externalReferences>
  <definedNames>
    <definedName name="a">"$#REF!.$CP$1"</definedName>
    <definedName name="_xlnm.Print_Area" localSheetId="5">'BALANCE GASTO'!$A$5:$I$58</definedName>
    <definedName name="_xlnm.Print_Area" localSheetId="1">'BALANCE INGRESOS'!$A$1:$I$53</definedName>
    <definedName name="_xlnm.Print_Area" localSheetId="7">'ESTRUCTURA PROG'!$A$3:$J$32</definedName>
    <definedName name="_xlnm.Print_Area" localSheetId="3">'FINANCIAMIENTO ING GASTOS'!$A$1:$F$32</definedName>
    <definedName name="_xlnm.Print_Area" localSheetId="4">FLUJO!$A$3:$F$57</definedName>
    <definedName name="_xlnm.Print_Area" localSheetId="6">FUNCIONAMIENTO!$A$3:$J$57</definedName>
    <definedName name="_xlnm.Print_Area" localSheetId="2">INGRESOS!$A$1:$I$34</definedName>
    <definedName name="_xlnm.Print_Area" localSheetId="9">INVERSIONES!$A$3:$I$63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'BALANCE INGRESOS'!$B$3:$I$48</definedName>
    <definedName name="Excel_BuiltIn_Print_Area_7_1">'BALANCE INGRESOS'!$B$3:$I$42</definedName>
    <definedName name="Excel_BuiltIn_Print_Area_7_1_1">'BALANCE INGRESOS'!$B$3:$I$48</definedName>
    <definedName name="Excel_BuiltIn_Print_Area_8_1">[1]INGRESOS!$A$6:$I$39</definedName>
    <definedName name="Excel_BuiltIn_Print_Area_8_1_1">[1]INGRESOS!$A$6:$I$40</definedName>
    <definedName name="Excel_BuiltIn_Print_Area_9_1">'FINANCIAMIENTO ING GASTOS'!$A$3:$F$33</definedName>
    <definedName name="Excel_BuiltIn_Print_Titles_11">'BALANCE GASTO'!$3:$4</definedName>
    <definedName name="Excel_BuiltIn_Print_Titles_12_1">"$#REF!.$A$1:$B$65535;$#REF!.$A$1:$IV$7"</definedName>
    <definedName name="Excel_BuiltIn_Print_Titles_7">'BALANCE INGRESOS'!$3:$4</definedName>
    <definedName name="Excel_BuiltIn_Print_Titles_7_1">"$cuadro_A_1.$#REF!$#REF!:$#REF!$#REF!"</definedName>
    <definedName name="Excel_BuiltIn_Print_Titles_8_1">[1]INGRESOS!$A$1:$IV$5</definedName>
    <definedName name="_xlnm.Print_Titles" localSheetId="5">'BALANCE GASTO'!$1:$4</definedName>
    <definedName name="_xlnm.Print_Titles" localSheetId="1">'BALANCE INGRESOS'!$3:$4</definedName>
  </definedNames>
  <calcPr calcId="162913"/>
</workbook>
</file>

<file path=xl/calcChain.xml><?xml version="1.0" encoding="utf-8"?>
<calcChain xmlns="http://schemas.openxmlformats.org/spreadsheetml/2006/main">
  <c r="D5" i="68" l="1"/>
  <c r="H9" i="69" l="1"/>
  <c r="E41" i="69"/>
  <c r="G19" i="69"/>
  <c r="E19" i="69"/>
  <c r="F23" i="69" l="1"/>
  <c r="I23" i="69" s="1"/>
  <c r="E9" i="69"/>
  <c r="F51" i="69"/>
  <c r="I51" i="69" s="1"/>
  <c r="F50" i="69"/>
  <c r="I50" i="69" s="1"/>
  <c r="F49" i="69"/>
  <c r="I49" i="69" s="1"/>
  <c r="F48" i="69"/>
  <c r="I48" i="69" s="1"/>
  <c r="F47" i="69"/>
  <c r="I47" i="69" s="1"/>
  <c r="F46" i="69"/>
  <c r="I46" i="69" s="1"/>
  <c r="F45" i="69"/>
  <c r="I45" i="69" s="1"/>
  <c r="F44" i="69"/>
  <c r="I44" i="69" s="1"/>
  <c r="F43" i="69"/>
  <c r="I43" i="69" s="1"/>
  <c r="F42" i="69"/>
  <c r="I42" i="69" s="1"/>
  <c r="F40" i="69"/>
  <c r="I40" i="69" s="1"/>
  <c r="F39" i="69"/>
  <c r="I39" i="69" s="1"/>
  <c r="F38" i="69"/>
  <c r="I38" i="69" s="1"/>
  <c r="F37" i="69"/>
  <c r="I37" i="69" s="1"/>
  <c r="F36" i="69"/>
  <c r="I36" i="69" s="1"/>
  <c r="F35" i="69"/>
  <c r="I35" i="69" s="1"/>
  <c r="F34" i="69"/>
  <c r="I34" i="69" s="1"/>
  <c r="F33" i="69"/>
  <c r="I33" i="69" s="1"/>
  <c r="F32" i="69"/>
  <c r="I32" i="69" s="1"/>
  <c r="F31" i="69"/>
  <c r="I31" i="69" s="1"/>
  <c r="F30" i="69"/>
  <c r="I30" i="69" s="1"/>
  <c r="F29" i="69"/>
  <c r="I29" i="69" s="1"/>
  <c r="F28" i="69"/>
  <c r="I28" i="69" s="1"/>
  <c r="F27" i="69"/>
  <c r="I27" i="69" s="1"/>
  <c r="F26" i="69"/>
  <c r="I26" i="69" s="1"/>
  <c r="F25" i="69"/>
  <c r="I25" i="69" s="1"/>
  <c r="F24" i="69"/>
  <c r="I24" i="69" s="1"/>
  <c r="F22" i="69"/>
  <c r="I22" i="69" s="1"/>
  <c r="F21" i="69"/>
  <c r="I21" i="69" s="1"/>
  <c r="F20" i="69"/>
  <c r="I20" i="69" s="1"/>
  <c r="F18" i="69"/>
  <c r="I18" i="69" s="1"/>
  <c r="F17" i="69"/>
  <c r="I17" i="69" s="1"/>
  <c r="F16" i="69"/>
  <c r="I16" i="69" s="1"/>
  <c r="F15" i="69"/>
  <c r="I15" i="69" s="1"/>
  <c r="F14" i="69"/>
  <c r="I14" i="69" s="1"/>
  <c r="F13" i="69"/>
  <c r="I13" i="69" s="1"/>
  <c r="F12" i="69"/>
  <c r="I12" i="69" s="1"/>
  <c r="F11" i="69"/>
  <c r="I11" i="69" s="1"/>
  <c r="F10" i="69"/>
  <c r="I10" i="69" s="1"/>
  <c r="K50" i="23"/>
  <c r="E52" i="69" l="1"/>
  <c r="D38" i="8" l="1"/>
  <c r="K9" i="8"/>
  <c r="K27" i="8"/>
  <c r="G27" i="8"/>
  <c r="E39" i="8" l="1"/>
  <c r="E44" i="8"/>
  <c r="E30" i="8"/>
  <c r="E27" i="8"/>
  <c r="E26" i="8"/>
  <c r="E25" i="8"/>
  <c r="E23" i="8"/>
  <c r="E19" i="8"/>
  <c r="E18" i="8"/>
  <c r="F9" i="69" l="1"/>
  <c r="F41" i="69"/>
  <c r="H19" i="69" l="1"/>
  <c r="H41" i="69"/>
  <c r="K51" i="69"/>
  <c r="K50" i="69"/>
  <c r="K49" i="69"/>
  <c r="K48" i="69"/>
  <c r="K47" i="69"/>
  <c r="K46" i="69"/>
  <c r="K45" i="69"/>
  <c r="K44" i="69"/>
  <c r="K43" i="69"/>
  <c r="K42" i="69"/>
  <c r="K40" i="69"/>
  <c r="K39" i="69"/>
  <c r="K38" i="69"/>
  <c r="K37" i="69"/>
  <c r="K36" i="69"/>
  <c r="K35" i="69"/>
  <c r="K34" i="69"/>
  <c r="K33" i="69"/>
  <c r="K32" i="69"/>
  <c r="K31" i="69"/>
  <c r="K30" i="69"/>
  <c r="K29" i="69"/>
  <c r="K28" i="69"/>
  <c r="K27" i="69"/>
  <c r="K26" i="69"/>
  <c r="K25" i="69"/>
  <c r="K24" i="69"/>
  <c r="K23" i="69"/>
  <c r="K22" i="69"/>
  <c r="K21" i="69"/>
  <c r="K20" i="69"/>
  <c r="K18" i="69"/>
  <c r="K12" i="69"/>
  <c r="K11" i="69"/>
  <c r="K10" i="69"/>
  <c r="F19" i="69"/>
  <c r="J41" i="69"/>
  <c r="I41" i="69"/>
  <c r="G41" i="69"/>
  <c r="D41" i="69"/>
  <c r="C41" i="69"/>
  <c r="B41" i="69"/>
  <c r="J19" i="69"/>
  <c r="I19" i="69"/>
  <c r="D19" i="69"/>
  <c r="C19" i="69"/>
  <c r="B19" i="69"/>
  <c r="J9" i="69"/>
  <c r="I9" i="69"/>
  <c r="G9" i="69"/>
  <c r="D9" i="69"/>
  <c r="C9" i="69"/>
  <c r="B9" i="69"/>
  <c r="K41" i="69" l="1"/>
  <c r="D52" i="69"/>
  <c r="K19" i="69"/>
  <c r="J52" i="69"/>
  <c r="K9" i="69"/>
  <c r="I52" i="69"/>
  <c r="B52" i="69"/>
  <c r="F52" i="69"/>
  <c r="H52" i="69"/>
  <c r="C52" i="69"/>
  <c r="G52" i="69"/>
  <c r="K52" i="69" l="1"/>
  <c r="G19" i="8" l="1"/>
  <c r="H19" i="8" l="1"/>
  <c r="G44" i="8" l="1"/>
  <c r="G39" i="8"/>
  <c r="G33" i="8"/>
  <c r="G30" i="8"/>
  <c r="H30" i="8" s="1"/>
  <c r="H27" i="8"/>
  <c r="G26" i="8"/>
  <c r="H26" i="8" s="1"/>
  <c r="G25" i="8"/>
  <c r="H25" i="8" s="1"/>
  <c r="G23" i="8"/>
  <c r="G18" i="8"/>
  <c r="H18" i="8" l="1"/>
  <c r="G66" i="9" l="1"/>
  <c r="E24" i="8" l="1"/>
  <c r="G29" i="8" l="1"/>
  <c r="G24" i="8"/>
  <c r="H24" i="8" s="1"/>
  <c r="G17" i="8"/>
  <c r="G32" i="8" l="1"/>
  <c r="P23" i="15" l="1"/>
  <c r="F32" i="8" l="1"/>
  <c r="E32" i="8"/>
  <c r="D32" i="8"/>
  <c r="C43" i="8" l="1"/>
  <c r="C42" i="8" s="1"/>
  <c r="C41" i="8" s="1"/>
  <c r="C40" i="8" s="1"/>
  <c r="C38" i="8"/>
  <c r="C37" i="8" s="1"/>
  <c r="C29" i="8"/>
  <c r="C24" i="8"/>
  <c r="C22" i="8"/>
  <c r="C20" i="8" s="1"/>
  <c r="C17" i="8"/>
  <c r="C15" i="8"/>
  <c r="C36" i="8" l="1"/>
  <c r="C34" i="8" s="1"/>
  <c r="C13" i="8"/>
  <c r="C11" i="8" s="1"/>
  <c r="C9" i="8" l="1"/>
  <c r="D15" i="8" l="1"/>
  <c r="D17" i="8"/>
  <c r="D22" i="8"/>
  <c r="D20" i="8" s="1"/>
  <c r="D24" i="8"/>
  <c r="D29" i="8"/>
  <c r="D37" i="8"/>
  <c r="D43" i="8"/>
  <c r="D42" i="8" s="1"/>
  <c r="D40" i="8" s="1"/>
  <c r="D46" i="8"/>
  <c r="D13" i="8" l="1"/>
  <c r="D11" i="8" s="1"/>
  <c r="D36" i="8"/>
  <c r="D34" i="8" s="1"/>
  <c r="D9" i="8" l="1"/>
  <c r="F43" i="8"/>
  <c r="F42" i="8" l="1"/>
  <c r="F41" i="8" s="1"/>
  <c r="F40" i="8" s="1"/>
  <c r="G43" i="8" l="1"/>
  <c r="F24" i="8" l="1"/>
  <c r="F38" i="8"/>
  <c r="F37" i="8" s="1"/>
  <c r="F36" i="8" s="1"/>
  <c r="F34" i="8" s="1"/>
  <c r="F29" i="8"/>
  <c r="G38" i="8" l="1"/>
  <c r="G37" i="8" s="1"/>
  <c r="H39" i="8"/>
  <c r="H38" i="8" s="1"/>
  <c r="H37" i="8" s="1"/>
  <c r="H36" i="8" s="1"/>
  <c r="E38" i="8"/>
  <c r="G36" i="8" l="1"/>
  <c r="I44" i="8" l="1"/>
  <c r="E37" i="8"/>
  <c r="G42" i="8"/>
  <c r="G41" i="8" s="1"/>
  <c r="G40" i="8" s="1"/>
  <c r="G34" i="8" s="1"/>
  <c r="E36" i="8" l="1"/>
  <c r="E43" i="8"/>
  <c r="I43" i="8" s="1"/>
  <c r="I23" i="8"/>
  <c r="H23" i="8"/>
  <c r="G22" i="8"/>
  <c r="F22" i="8"/>
  <c r="E22" i="8"/>
  <c r="E20" i="8" s="1"/>
  <c r="G20" i="8" l="1"/>
  <c r="F20" i="8"/>
  <c r="E42" i="8"/>
  <c r="E41" i="8" s="1"/>
  <c r="E17" i="8"/>
  <c r="E15" i="8" s="1"/>
  <c r="E40" i="8" l="1"/>
  <c r="I42" i="8"/>
  <c r="F17" i="8"/>
  <c r="E34" i="8" l="1"/>
  <c r="G15" i="8"/>
  <c r="F48" i="8"/>
  <c r="H34" i="8" l="1"/>
  <c r="F15" i="8" l="1"/>
  <c r="F13" i="8" s="1"/>
  <c r="F11" i="8" l="1"/>
  <c r="F9" i="8" s="1"/>
  <c r="G9" i="8" s="1"/>
  <c r="G13" i="8"/>
  <c r="G11" i="8" l="1"/>
  <c r="F46" i="8" l="1"/>
  <c r="G46" i="8" s="1"/>
  <c r="G47" i="8" l="1"/>
  <c r="G28" i="8"/>
  <c r="G21" i="8"/>
  <c r="H33" i="8" l="1"/>
  <c r="E46" i="8" l="1"/>
  <c r="E29" i="8" l="1"/>
  <c r="E13" i="8" s="1"/>
  <c r="H13" i="8" s="1"/>
  <c r="E11" i="8" l="1"/>
  <c r="H11" i="8" l="1"/>
  <c r="E9" i="8"/>
  <c r="H9" i="8" s="1"/>
  <c r="H42" i="8" l="1"/>
  <c r="H28" i="8"/>
  <c r="H21" i="8"/>
  <c r="C55" i="12"/>
  <c r="D55" i="12"/>
  <c r="E55" i="12"/>
  <c r="G55" i="12"/>
  <c r="E56" i="12"/>
  <c r="H56" i="12" s="1"/>
  <c r="E57" i="12"/>
  <c r="I56" i="12" l="1"/>
  <c r="H55" i="12"/>
  <c r="I55" i="12"/>
  <c r="G48" i="8" l="1"/>
  <c r="I22" i="8"/>
  <c r="I41" i="8"/>
  <c r="I48" i="8" l="1"/>
  <c r="I46" i="8"/>
  <c r="H46" i="8"/>
  <c r="H48" i="8"/>
  <c r="H22" i="8"/>
  <c r="H41" i="8"/>
  <c r="I25" i="8" l="1"/>
  <c r="I26" i="8" l="1"/>
  <c r="I30" i="8" l="1"/>
  <c r="I29" i="8" l="1"/>
  <c r="H29" i="8"/>
  <c r="I39" i="8" l="1"/>
  <c r="H20" i="8"/>
  <c r="I20" i="8"/>
  <c r="I38" i="8" l="1"/>
  <c r="I37" i="8"/>
  <c r="I36" i="8" s="1"/>
  <c r="I34" i="8" l="1"/>
  <c r="I27" i="8"/>
  <c r="H40" i="8" l="1"/>
  <c r="I40" i="8"/>
  <c r="I19" i="8" l="1"/>
  <c r="H17" i="8" l="1"/>
  <c r="I17" i="8"/>
  <c r="H15" i="8"/>
  <c r="I15" i="8"/>
  <c r="I13" i="8" l="1"/>
  <c r="I11" i="8"/>
  <c r="I9" i="8" l="1"/>
  <c r="I24" i="8"/>
  <c r="I18" i="8" l="1"/>
</calcChain>
</file>

<file path=xl/sharedStrings.xml><?xml version="1.0" encoding="utf-8"?>
<sst xmlns="http://schemas.openxmlformats.org/spreadsheetml/2006/main" count="848" uniqueCount="407">
  <si>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</si>
  <si>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</si>
  <si>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</si>
  <si>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</si>
  <si>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</si>
  <si>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</si>
  <si>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</si>
  <si>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</si>
  <si>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</si>
  <si>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II  Ingreso de Capital</t>
  </si>
  <si>
    <t>MODIFICADO</t>
  </si>
  <si>
    <t>EJECUTADO</t>
  </si>
  <si>
    <t>T   O   T   A   L</t>
  </si>
  <si>
    <t>INGRESOS PROPIOS</t>
  </si>
  <si>
    <t>APORTE ESTATAL</t>
  </si>
  <si>
    <t>SALDO</t>
  </si>
  <si>
    <t>A LA FECHA</t>
  </si>
  <si>
    <t>INGRESOS</t>
  </si>
  <si>
    <t>GASTOS</t>
  </si>
  <si>
    <t>Resultados Presupuestarios</t>
  </si>
  <si>
    <t>TOTAL</t>
  </si>
  <si>
    <t>FUNCIONAMIENTO</t>
  </si>
  <si>
    <t>INVERSIONES</t>
  </si>
  <si>
    <t>PRESUPUESTO</t>
  </si>
  <si>
    <t>DIRECCION Y ADMON  GENERAL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</si>
  <si>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</si>
  <si>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</si>
  <si>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</si>
  <si>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</si>
  <si>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</si>
  <si>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</si>
  <si>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>ACUMULADA</t>
  </si>
  <si>
    <t xml:space="preserve"> 1.2.1.4.07</t>
  </si>
  <si>
    <t xml:space="preserve"> 1.2.1.4.99</t>
  </si>
  <si>
    <t>TRANSFERENCIAS CORRIENTES</t>
  </si>
  <si>
    <t>1.2.3.1.07</t>
  </si>
  <si>
    <t>TRANSFERENCIAS DE CAPITAL</t>
  </si>
  <si>
    <t>2.3.2.1.07</t>
  </si>
  <si>
    <t xml:space="preserve">        Saldo Inicial en Caja y Banco</t>
  </si>
  <si>
    <t xml:space="preserve">        Transferencias de Capital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</si>
  <si>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</si>
  <si>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</si>
  <si>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</si>
  <si>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</si>
  <si>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</si>
  <si>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D.   Menos S. Final en Caja</t>
  </si>
  <si>
    <t xml:space="preserve">      Total Final en Caja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</si>
  <si>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</si>
  <si>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</si>
  <si>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</si>
  <si>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</si>
  <si>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      I.  Servicios Personales</t>
  </si>
  <si>
    <t xml:space="preserve">          3.  Materiales y Suministro</t>
  </si>
  <si>
    <t xml:space="preserve">               a. Gobierno Central</t>
  </si>
  <si>
    <t xml:space="preserve">               d. Municipios</t>
  </si>
  <si>
    <t xml:space="preserve">          1. Al sector privado.</t>
  </si>
  <si>
    <t xml:space="preserve">          1. Interna.</t>
  </si>
  <si>
    <t xml:space="preserve">          2. Externa.</t>
  </si>
  <si>
    <t>LEY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</si>
  <si>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</si>
  <si>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</si>
  <si>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</si>
  <si>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</si>
  <si>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</si>
  <si>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</si>
  <si>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</si>
  <si>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</si>
  <si>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</si>
  <si>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</si>
  <si>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</si>
  <si>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030</t>
  </si>
  <si>
    <t>GASTOS DE REPRES.</t>
  </si>
  <si>
    <t>050</t>
  </si>
  <si>
    <t>XIII MES</t>
  </si>
  <si>
    <t>070</t>
  </si>
  <si>
    <t>CONTRIBUC. A LA S.S.</t>
  </si>
  <si>
    <t>080</t>
  </si>
  <si>
    <t>OTROS SERV. PERSONALES</t>
  </si>
  <si>
    <t>090</t>
  </si>
  <si>
    <t>CR.REC.POR S. PERSONAL</t>
  </si>
  <si>
    <t>1</t>
  </si>
  <si>
    <t>SERV. NO PERSONALES</t>
  </si>
  <si>
    <t>ALQUILERES</t>
  </si>
  <si>
    <t>EQUIPO DE OFICINA</t>
  </si>
  <si>
    <t>110</t>
  </si>
  <si>
    <t>SERVICIOS BASICOS</t>
  </si>
  <si>
    <t>120</t>
  </si>
  <si>
    <t>IMPRESOS Y ENCUADER.</t>
  </si>
  <si>
    <t>130</t>
  </si>
  <si>
    <t>INF.Y PUBLICIDAD</t>
  </si>
  <si>
    <t>140</t>
  </si>
  <si>
    <t>VIATICOS</t>
  </si>
  <si>
    <t>A PERSONAS</t>
  </si>
  <si>
    <t>150</t>
  </si>
  <si>
    <t>TRANSPORTE</t>
  </si>
  <si>
    <t>160</t>
  </si>
  <si>
    <t>S. COMERCIALES</t>
  </si>
  <si>
    <t>180</t>
  </si>
  <si>
    <t>MANTO Y REPARACION</t>
  </si>
  <si>
    <t>CR.REC.POR S. NO PERS.</t>
  </si>
  <si>
    <t>2</t>
  </si>
  <si>
    <t>MATER.Y SUMINISTROS</t>
  </si>
  <si>
    <t>200</t>
  </si>
  <si>
    <t>ALIMENTOS Y BEBIDAS</t>
  </si>
  <si>
    <t>210</t>
  </si>
  <si>
    <t>TEXTILES Y VESTUARIOS</t>
  </si>
  <si>
    <t>220</t>
  </si>
  <si>
    <t>COMBUSTIBLES Y LUB.</t>
  </si>
  <si>
    <t>230</t>
  </si>
  <si>
    <t>PROD. DE PAPEL</t>
  </si>
  <si>
    <t>240</t>
  </si>
  <si>
    <t>OTROS PROD. QUIMICOS</t>
  </si>
  <si>
    <t>250</t>
  </si>
  <si>
    <t>MAT. DE CONSTRUCCION</t>
  </si>
  <si>
    <t>260</t>
  </si>
  <si>
    <t>PRODUCTOS VARIOS</t>
  </si>
  <si>
    <t>270</t>
  </si>
  <si>
    <t>UTILES DE M. DIVERSOS</t>
  </si>
  <si>
    <t>280</t>
  </si>
  <si>
    <t>REPUESTOS</t>
  </si>
  <si>
    <t>CR.REC.POR MAT. Y SUM.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</si>
  <si>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</si>
  <si>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</si>
  <si>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</si>
  <si>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</si>
  <si>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</si>
  <si>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</si>
  <si>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</si>
  <si>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INV. FINANCIERAS</t>
  </si>
  <si>
    <t>COMPRA DE EXISTENCIA</t>
  </si>
  <si>
    <t>CR. REC. INVERSIONES FIN.</t>
  </si>
  <si>
    <t>6</t>
  </si>
  <si>
    <t>600</t>
  </si>
  <si>
    <t>610</t>
  </si>
  <si>
    <t>BECAS DE ESTUDIO</t>
  </si>
  <si>
    <t>660</t>
  </si>
  <si>
    <t>TRANSF. AL EXTERIOR</t>
  </si>
  <si>
    <t>TOTAL FUNCIONAMIENTO</t>
  </si>
  <si>
    <t>P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</si>
  <si>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</si>
  <si>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</si>
  <si>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</si>
  <si>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</si>
  <si>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</si>
  <si>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</si>
  <si>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</si>
  <si>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</si>
  <si>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 xml:space="preserve">     </t>
  </si>
  <si>
    <t>CONSULTORIAS Y SERV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</si>
  <si>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</si>
  <si>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</si>
  <si>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</si>
  <si>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</si>
  <si>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</si>
  <si>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</si>
  <si>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PAGADO</t>
  </si>
  <si>
    <t>BECAS DE ESTUDIOS</t>
  </si>
  <si>
    <t>EQUIIPO MEDICO, LABORATORIOS</t>
  </si>
  <si>
    <t>CONTRIBUCIÓN SEG. SOCIAL</t>
  </si>
  <si>
    <t xml:space="preserve">SALDO </t>
  </si>
  <si>
    <t>TRANSFERENCIAS CORR.</t>
  </si>
  <si>
    <t>PORCENTUAL</t>
  </si>
  <si>
    <t xml:space="preserve">   B. Transf. de Capital</t>
  </si>
  <si>
    <t>ABOLUTA</t>
  </si>
  <si>
    <t>O/G</t>
  </si>
  <si>
    <t>CTA.</t>
  </si>
  <si>
    <t>UNIVERSIDAD TECNOLÓGICA DE PANAMÁ</t>
  </si>
  <si>
    <t>DIRECCIÓN NACIONAL DE PRESUPUESTO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</si>
  <si>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</si>
  <si>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</si>
  <si>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</si>
  <si>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</si>
  <si>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</si>
  <si>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CRED. REC. POR TRANSF.</t>
  </si>
  <si>
    <t>PENSIÓN Y JUBILACIONES</t>
  </si>
  <si>
    <t>CONSULTORÍA</t>
  </si>
  <si>
    <t>CR.REC.  SERV. NO PERSONALES</t>
  </si>
  <si>
    <t xml:space="preserve">       2. Transf. Corrientes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</si>
  <si>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</si>
  <si>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</si>
  <si>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</si>
  <si>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</si>
  <si>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I. Conces. de Prèstamos</t>
  </si>
  <si>
    <t xml:space="preserve">          2. Adquisiciòn de Valores</t>
  </si>
  <si>
    <t xml:space="preserve">          3. Compra de Existencia</t>
  </si>
  <si>
    <t xml:space="preserve">          4. Adquis. de Inmuebles</t>
  </si>
  <si>
    <t xml:space="preserve">          5. Otras. (Proy. Peles)</t>
  </si>
  <si>
    <t xml:space="preserve">          2. Al sector Público.</t>
  </si>
  <si>
    <t xml:space="preserve">          2. Maquinaria y Equipo.</t>
  </si>
  <si>
    <t xml:space="preserve">          3. Investig. Y Transf. de Tec.</t>
  </si>
  <si>
    <t>CODIFICACIÓN</t>
  </si>
  <si>
    <t>1.95.1.2.1.4.07</t>
  </si>
  <si>
    <t>1.95.1.2.1</t>
  </si>
  <si>
    <t>1.95.1.2</t>
  </si>
  <si>
    <t>1.95.1.2.1.4.99</t>
  </si>
  <si>
    <t>1.95.1.2.3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</si>
  <si>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</si>
  <si>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</si>
  <si>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</si>
  <si>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</si>
  <si>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</si>
  <si>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</si>
  <si>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</si>
  <si>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1.95.1.2.6.0.99</t>
  </si>
  <si>
    <t>1.95.2</t>
  </si>
  <si>
    <t>1.95.2.3</t>
  </si>
  <si>
    <t>1.95.2.3.2</t>
  </si>
  <si>
    <t>1.95.2.3.2.1</t>
  </si>
  <si>
    <t>1.95.2.3.2.1.07</t>
  </si>
  <si>
    <t>1.95.2.4</t>
  </si>
  <si>
    <t>1.95.2.4.2</t>
  </si>
  <si>
    <t>1.95.2.4.2.0</t>
  </si>
  <si>
    <t>1.95.2.4.2.0.01</t>
  </si>
  <si>
    <t>1.95.1</t>
  </si>
  <si>
    <t xml:space="preserve">    1.  No Tributarios</t>
  </si>
  <si>
    <t xml:space="preserve">            2.1. Disponible  Libre en Bco.</t>
  </si>
  <si>
    <t>1.95.1.2.1.4</t>
  </si>
  <si>
    <t>INFORMACIÓN Y PUBLICIDAD</t>
  </si>
  <si>
    <t>PRESUPUESTOS</t>
  </si>
  <si>
    <t xml:space="preserve">  EJECUCION DE INGRESOS SEGÚN OBJETO</t>
  </si>
  <si>
    <t xml:space="preserve">  FINANCIAMIENTO PRESUPUESTARIO DE INGRESOS Y GASTOS</t>
  </si>
  <si>
    <t xml:space="preserve">  FLUJO PRESUPUESTARIO DE INGRESOS Y GASTOS</t>
  </si>
  <si>
    <t xml:space="preserve"> EJECUCION PRESUPUESTARIA  DE FUNCIONAMIENTO </t>
  </si>
  <si>
    <t xml:space="preserve">   EJECUCION PRESUPUESTARIA DE INVERSIONES</t>
  </si>
  <si>
    <t>Fuente: Dirección Nacional de Presupuesto.</t>
  </si>
  <si>
    <t>CRÉDITO REC. R CONSTRUCCIONES</t>
  </si>
  <si>
    <t xml:space="preserve">  BALANCE PRESUPUESTARIO ACUMULADO DE GASTO</t>
  </si>
  <si>
    <t xml:space="preserve">    1.3. Tasa y Derechos</t>
  </si>
  <si>
    <t xml:space="preserve">    1.4. Ingresos Varios</t>
  </si>
  <si>
    <t>1.95.1.4.0</t>
  </si>
  <si>
    <t>1.95.1.4.2.0.01</t>
  </si>
  <si>
    <r>
      <t xml:space="preserve">    </t>
    </r>
    <r>
      <rPr>
        <b/>
        <sz val="10.5"/>
        <rFont val="Arial"/>
        <family val="2"/>
      </rPr>
      <t xml:space="preserve">2. </t>
    </r>
    <r>
      <rPr>
        <sz val="10.5"/>
        <rFont val="Arial"/>
        <family val="2"/>
      </rPr>
      <t>Saldo en Caja y Banco</t>
    </r>
  </si>
  <si>
    <t xml:space="preserve">        Inversión Financiera</t>
  </si>
  <si>
    <t xml:space="preserve">       Gastos  de Operación ( 0-1-2-3-4-9 )</t>
  </si>
  <si>
    <t>I.  Ingresos Corrientes</t>
  </si>
  <si>
    <t xml:space="preserve">       Interés  de la Deuda ( 8 )</t>
  </si>
  <si>
    <t xml:space="preserve">       Transferencias Corrientes  (6)</t>
  </si>
  <si>
    <t xml:space="preserve">   C. Saldo en Caja Corriente</t>
  </si>
  <si>
    <t>II. Ingreso de Capital</t>
  </si>
  <si>
    <t xml:space="preserve">   A. Saldo Inicial en Caja y Bco.</t>
  </si>
  <si>
    <t xml:space="preserve">   B. Recursos del Crédito</t>
  </si>
  <si>
    <t xml:space="preserve">   C. Otros Rec. de Capital</t>
  </si>
  <si>
    <t xml:space="preserve">       1. Transf. de Capital</t>
  </si>
  <si>
    <t>I. Gastos Corrientes</t>
  </si>
  <si>
    <t xml:space="preserve">   A. Operaciòn</t>
  </si>
  <si>
    <t xml:space="preserve">       1.  Servicios Personales</t>
  </si>
  <si>
    <t xml:space="preserve">       2.  Serv. No Personales</t>
  </si>
  <si>
    <t xml:space="preserve">       3.  Materiales y Suministro</t>
  </si>
  <si>
    <t xml:space="preserve">       4.  Maquinaria y Equipo</t>
  </si>
  <si>
    <t xml:space="preserve">   B. Transf. Corrientes</t>
  </si>
  <si>
    <t xml:space="preserve">   C. Intereses de la Deuda</t>
  </si>
  <si>
    <t>II. Gastos de Capital</t>
  </si>
  <si>
    <t xml:space="preserve">   A.  Inversiones Fìsicas</t>
  </si>
  <si>
    <t xml:space="preserve">   B.  Inversiones Financieras</t>
  </si>
  <si>
    <t xml:space="preserve">   C.  Transf. de Capital</t>
  </si>
  <si>
    <t xml:space="preserve">   D.  Amortización de la Deuda</t>
  </si>
  <si>
    <t xml:space="preserve">          2.  Transferencia al Exterior</t>
  </si>
  <si>
    <t xml:space="preserve">              a. Gobierno Central</t>
  </si>
  <si>
    <t xml:space="preserve">              b. Entidades   Descent.ral. </t>
  </si>
  <si>
    <t>I  Gastos Corrientes</t>
  </si>
  <si>
    <t>II  Gastos DE CAPITAL</t>
  </si>
  <si>
    <t xml:space="preserve">     A. Operación</t>
  </si>
  <si>
    <t xml:space="preserve">     B. Transferencias</t>
  </si>
  <si>
    <t xml:space="preserve">     A.  Inversiones Físicas</t>
  </si>
  <si>
    <t xml:space="preserve">     B.  Inversiones Financieras</t>
  </si>
  <si>
    <t xml:space="preserve">     C.  Transferencia de Capital.</t>
  </si>
  <si>
    <t xml:space="preserve">  EJECUCION PRESUPUESTARIA DE FUNCIONAMIENTO SEGÚN ESTRUCTURA PROGRAMATICA  </t>
  </si>
  <si>
    <t>TRANSFERECIAS CORRIENTES</t>
  </si>
  <si>
    <t>P R E S U P U E S T O</t>
  </si>
  <si>
    <t>Ingresos Corrientes</t>
  </si>
  <si>
    <t>Ingresos de Capital</t>
  </si>
  <si>
    <t>EGRESOS</t>
  </si>
  <si>
    <t>SALDO A LA FECHA</t>
  </si>
  <si>
    <t xml:space="preserve">    1.2.  Transferencias Corrientes</t>
  </si>
  <si>
    <t xml:space="preserve">    1. Otros Ingresos de Capital</t>
  </si>
  <si>
    <t xml:space="preserve">     2. Saldo en Caja y Banco</t>
  </si>
  <si>
    <t xml:space="preserve">            2.1.1 Disponible Libre en Bco.</t>
  </si>
  <si>
    <t xml:space="preserve">            2.1.1.1 Disponible Libre en Bco.</t>
  </si>
  <si>
    <t xml:space="preserve">            2.1.1.1.1 Saldo en Caja</t>
  </si>
  <si>
    <t xml:space="preserve">            1.1  Transferencias de Capital</t>
  </si>
  <si>
    <t xml:space="preserve">            1.1.1  Gobierno Central</t>
  </si>
  <si>
    <t xml:space="preserve">            1.1.1.1 Ministerio de Educación</t>
  </si>
  <si>
    <t xml:space="preserve">            3.3. Otros  -Biblioteca</t>
  </si>
  <si>
    <t xml:space="preserve"> 1.2.4.1.24</t>
  </si>
  <si>
    <t xml:space="preserve"> 1.2.4.1.99</t>
  </si>
  <si>
    <t xml:space="preserve"> 1.2.4.2.26</t>
  </si>
  <si>
    <t xml:space="preserve"> 1.2.6.0.99</t>
  </si>
  <si>
    <t xml:space="preserve"> 1.4.2.0.01</t>
  </si>
  <si>
    <t xml:space="preserve"> 2.4.2.0.01</t>
  </si>
  <si>
    <t>EDUC. SUPERIOR TECNOLÓGICA</t>
  </si>
  <si>
    <t>UNIVERSIDAD TECNOLÓGICA DE PANAMA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</si>
  <si>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</si>
  <si>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</si>
  <si>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</si>
  <si>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</si>
  <si>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</si>
  <si>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</si>
  <si>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</si>
  <si>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</si>
  <si>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</si>
  <si>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</si>
  <si>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</si>
  <si>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 xml:space="preserve"> I.  Ingresos Corrientes</t>
  </si>
  <si>
    <t xml:space="preserve"> II. Gastos Corrientes</t>
  </si>
  <si>
    <t xml:space="preserve"> III. Ahorro  en Cta Corriente ( I-II )</t>
  </si>
  <si>
    <t xml:space="preserve"> IV. Gasto  de Capital</t>
  </si>
  <si>
    <t xml:space="preserve"> V. Ingresos de Capital ( 2 )</t>
  </si>
  <si>
    <t>CR.REC.  SERV.  PERSONALES</t>
  </si>
  <si>
    <t>COMBUSTIBLE Y LUBRICANTE</t>
  </si>
  <si>
    <t xml:space="preserve">   BALANCE PRESUPUESTARIO ACUMULADO DE INGRESOS</t>
  </si>
  <si>
    <t>RECAUDACIÓN</t>
  </si>
  <si>
    <t>TRANSPORTE DE PERSONAS</t>
  </si>
  <si>
    <t>0. Servicio Perersonal</t>
  </si>
  <si>
    <t>1. Servicio No Personal</t>
  </si>
  <si>
    <t>2. Materiales y Suministro</t>
  </si>
  <si>
    <t>4. Inversiones Directas</t>
  </si>
  <si>
    <t>6. Transferencias de Corrientes</t>
  </si>
  <si>
    <t>3. Maquinaria y Equipo</t>
  </si>
  <si>
    <t>5. Construcciones por Contrato</t>
  </si>
  <si>
    <t>6. Transferencias Corrientes</t>
  </si>
  <si>
    <t xml:space="preserve">          4.  Inversiones Directas</t>
  </si>
  <si>
    <t>}</t>
  </si>
  <si>
    <t>DECIMOTERCER MES</t>
  </si>
  <si>
    <t>IMPRESIÓN,ENCUADERNACIÓN Y OTROS</t>
  </si>
  <si>
    <t>PRODUCTOS DE PAPEL Y CARTÓN</t>
  </si>
  <si>
    <t xml:space="preserve">        Inversiòn Física  </t>
  </si>
  <si>
    <t xml:space="preserve">        Recursos del Crédito</t>
  </si>
  <si>
    <t xml:space="preserve"> VI. Resultado Presupuestario (III -IV + V)</t>
  </si>
  <si>
    <t xml:space="preserve">       5.  Inversiones Financieras</t>
  </si>
  <si>
    <t>SERVICIOS COMERCIALES</t>
  </si>
  <si>
    <t xml:space="preserve">              c. Empresas Públicas</t>
  </si>
  <si>
    <t>DEVENGADO</t>
  </si>
  <si>
    <t>INSTALACIONES LÍNEAS ELÉCTRICAS</t>
  </si>
  <si>
    <t xml:space="preserve">EJECUCIÓN PRESUPUESTARIA DE INVERSIONES </t>
  </si>
  <si>
    <t>PROGRAMAS-PROYECTOS</t>
  </si>
  <si>
    <t>SALDO ANUAL</t>
  </si>
  <si>
    <t>PROGRAMA DE CONSTRUCCIONES</t>
  </si>
  <si>
    <t>CONSTRUCCION II FASE DEL PROYECTO DEL CAMPUS CENTRAL</t>
  </si>
  <si>
    <t>FORTALECIMIENTO  DE LA CIENCIA, TECNOLOGIA E INNOVACIÓN</t>
  </si>
  <si>
    <t>MANTENIMIENTO PREVENTIVO Y CORRECTIVO DE LA INFRAESTRUCTURA FISICA Y PATRIMONIAL DE LA UTP A NIVEL NACIONAL.</t>
  </si>
  <si>
    <t>MANTENIMIENTO DEL TECHO DEL EDIFICIO DEL TALLER METAL MECÁNICA EN COCLÉ</t>
  </si>
  <si>
    <t>REPOSICIÓN DE TECHO DE LOS EDIFICIOS DE AULAS ADM EN COCLÉ</t>
  </si>
  <si>
    <t>CONSTRUCCIÓN DE AULAS DE PANAMA OESTE</t>
  </si>
  <si>
    <t>CONST. DE EDIF.DE FACILIDADES ESTUDIANTILES Y CAFETERÍA EN COLÓN</t>
  </si>
  <si>
    <t>REPARACIÓN D EDIFICIO 70 Y DEL TALLER METAL MECÁNICA DE COLÓN</t>
  </si>
  <si>
    <t>FORTALECIMIENTO DE LA SEDE REGIONAL</t>
  </si>
  <si>
    <t>PROGRAMA DE MOBILIARIO</t>
  </si>
  <si>
    <t>IMPLEMENTACIÓN DE BASE DE DATOS BIBLIOGRÁFICOS Y COLECCIONES</t>
  </si>
  <si>
    <t>MEJORAMIENTO LABORATORIOS FACULTADES Y CENTROS REGIONALES</t>
  </si>
  <si>
    <t>EQUIP. DE LOS LAB. DE COMPUTO DE LA FAC. ING. SISTEMAS DEL C.REG. AZUERO</t>
  </si>
  <si>
    <t>EQUIP DE LABORATORIO DE SUELOS Y ENSAYOS DE MATERIALES DEL C.REG DE AZUERO</t>
  </si>
  <si>
    <t>MEJORAMIENTO DE LA INFRAESTRUCTURA TECNOLÓGICA DE LA UTP</t>
  </si>
  <si>
    <t>IMPLEMENTACION DE LA MOVILIDAD ELÉCTRICA</t>
  </si>
  <si>
    <t>MEJORAMIENTO DEL LABORATORIO DE LA FAC. DE ING. MECANICA</t>
  </si>
  <si>
    <t>MEJORAMIENTO DEL CENTRO DE DATOS DE LA UTP</t>
  </si>
  <si>
    <t>EQUIP. DEL NÚCLEO DE SERVICIOS ESPECIALIZADOS Y TRANSFERENCIAS EN CIENCIAS TECNOLOGÍA DEL C. REG. DE VERAGUAS</t>
  </si>
  <si>
    <t>EQUIP. DEL LABORATORIO DE SUELOS Y MATERIALES DEL C. REG. DE COCLÉ</t>
  </si>
  <si>
    <t>FORTALECIMIENTO DEL SISTEMA ELÉCTRICO DEL C. REG. DE COCLÉ</t>
  </si>
  <si>
    <t>EQUIP. DEL LABORATORIO ACADÉMICO DEL C. REG. DE BOCAS DEL TORO</t>
  </si>
  <si>
    <t>HABILITACIÓN DEL LABORATORIO DE ANÁLISIS INDUSTRIALES Y CIENCIAS AMBIENTALES</t>
  </si>
  <si>
    <t>HABILITACIÓN DE LABORATORIOS DE DOCENCIA PARA EL CITT</t>
  </si>
  <si>
    <t>DESARROLLO DE LA PLATAFORMA E-VIRTUAL DE PROGRAMA DE POST GRADO</t>
  </si>
  <si>
    <t>HABILITACIÓN DEL LABORATORIO DE ENSAYO DE EFICIENCIA ENERGÉTICA PARA CERTIFICACIÓN DE SISTEMAS DE AIRE ACONDICIONADO EN PANAMÁ</t>
  </si>
  <si>
    <t>IMPLEMENTACIÓN DE UN TÚNEL DE VIENTO DE TIPO ABIERTO EN SISTEMA DE ADQUISICIÓN DE DATOS LDA PARA ESTUDIOS ESTRUCTURALES DE MECÁNICA DE FLUIDOS Y TÉRMICOS EN PMÁ.</t>
  </si>
  <si>
    <t>EQUIP. DE AULAS DE DIBUJO LINEAL Y GEOMETRÍA DESCRIPTIVA DEL C. REG. DE CHIRIQUÍ</t>
  </si>
  <si>
    <t>IMPLEMENTACIÓN DE UN SISTEMA DE ENERGÍA RENOVABLE PARA LA ALIMENTACIÓN DE LAS LUMINARIAS DEL EDIF. DE LA FIE DEL C.REG. DE CHIRIQUÍ</t>
  </si>
  <si>
    <t>EQUIP. DEL LABORATORIO DE ARQUITECTURA, REDES Y SISTEMAS OPERATIVOS COMP. (LARSO) DEL C. REG. DE PMÁ. OESTE</t>
  </si>
  <si>
    <t>EQUIP. DEL LABORATORIO DE TOPOGRAFÍA DEL C. REG. DE PMÁ OESTE</t>
  </si>
  <si>
    <t>INVESTIGACION Y TRANSFERENCIA DE TECNOLOGÍA</t>
  </si>
  <si>
    <t>DESARROLLO DE CONSULTORIA PARA PROYECTOS DE ESTADO</t>
  </si>
  <si>
    <t>FORTALECIMIENTO DE LA GESTIÓN PARA LA GENERACIÓN Y PRESENTACIÓN DE PATENTES TECNOLÓGICAS</t>
  </si>
  <si>
    <t>DESARROLLO DEL CENTRO DE ESTUDIOS MULTIDISCIPLINARIO EN CIENCIAS, INGENIERÍA Y TECNOLOGÍA-AIP (CEMCIT-AIP)</t>
  </si>
  <si>
    <t>DESARROLLO DEL PLAN DE FORMACIÓN PARA DOCENTE E INVESTIGADORES</t>
  </si>
  <si>
    <t>DESARROLLO DEL PROGRAMA INSTITUCIONAL DE INVESTIGACIÓN POST GRADO Y EXTENSIÓN (PIIPE)</t>
  </si>
  <si>
    <t>DESARROLLO DEL PROGRAMA DE MAESTRÍA EN AGRONEGOCIOS</t>
  </si>
  <si>
    <t>DESARROLLO E IMPLEMENTACIÓN DE TECNOLOGÍA ESPACIAL EN LA LOGÍSTICA Y LA AGRICULTURA NACIONAL (DITELAN)</t>
  </si>
  <si>
    <t>DESARROLLO DEL HUB DE FORMACÓN PARA LA TRANSFORMACIÓN DIGITAL E INDUSTRIA 4.0</t>
  </si>
  <si>
    <t>HABILITACIÓN DE INFRAESTRUCTURA Y EQUIP. DE LABORATORIOS PARA EL IMPULSO DE LA INVESTIGACIÓN E INNOVACIÓN.</t>
  </si>
  <si>
    <t>HABILITACIÓN DEL CENTRO NACIONAL DE SUPERCOMPUTACIÓN PARA INVESTIGACIÓN DE DIFERENTES FENÓMENOS Y ESCALAS (IBEROGUN)-UTP.</t>
  </si>
  <si>
    <t>FUENTE: DIRECCIÓN NACIONAL DE PRESUPUESTO</t>
  </si>
  <si>
    <r>
      <t xml:space="preserve">       </t>
    </r>
    <r>
      <rPr>
        <b/>
        <sz val="9"/>
        <rFont val="Arial"/>
        <family val="2"/>
      </rPr>
      <t>D.  Amort. de la Deuda.</t>
    </r>
  </si>
  <si>
    <t xml:space="preserve">PAGADO  </t>
  </si>
  <si>
    <t>0. Servicio Personal</t>
  </si>
  <si>
    <t xml:space="preserve">          I.  Al Sector Público</t>
  </si>
  <si>
    <t>COMPROMISO</t>
  </si>
  <si>
    <t>TRANSF. CORRIENT.A INST.PUB.</t>
  </si>
  <si>
    <t>% COMP.&amp; ASIGNADO</t>
  </si>
  <si>
    <t xml:space="preserve">           1.1  Renta de Activos</t>
  </si>
  <si>
    <t xml:space="preserve">           1.1.1 Ing. por Vtas. de Servicios</t>
  </si>
  <si>
    <t xml:space="preserve">           1.1.1.1 Lab. y C. Especializados.</t>
  </si>
  <si>
    <t xml:space="preserve">           1.1.1.2 Otros Servicios-Autogestión.</t>
  </si>
  <si>
    <t xml:space="preserve">           2. 1  Gobierno Central</t>
  </si>
  <si>
    <t xml:space="preserve">           2.1.1  Ministerio de Educación.</t>
  </si>
  <si>
    <t xml:space="preserve">           3.1 Tasas por Servicios</t>
  </si>
  <si>
    <t xml:space="preserve">           3.2. Derechos</t>
  </si>
  <si>
    <t xml:space="preserve">           4.1. Otros Ing. Varios</t>
  </si>
  <si>
    <t xml:space="preserve">           2.1 Disponible Libre en Caja</t>
  </si>
  <si>
    <t>AL 30 DE ABRIL DE  2024 (En Balboas)</t>
  </si>
  <si>
    <t>AL 30 DE ABRIL DE 2024 (En Balboas)</t>
  </si>
  <si>
    <t>AL 30 DE ABRIL DE 2024 (Miles de Balboas)</t>
  </si>
  <si>
    <t xml:space="preserve">   AL 30 DE ABRIL DE 2024 (En Balboas)</t>
  </si>
  <si>
    <t xml:space="preserve">  A NIVEL DE CUENTAS  AL 30 DE ABRIL DE 2024 (En Balboas)</t>
  </si>
  <si>
    <t xml:space="preserve"> NIVEL DE CUENTA:AL 30 DE ABRIL DE 2024 (En Balboas)</t>
  </si>
  <si>
    <t>6=3-4</t>
  </si>
  <si>
    <t>7=3/4</t>
  </si>
  <si>
    <t>RESUMEN DEL PRESUPUESTO AL MES DE ABRIL 2024</t>
  </si>
  <si>
    <t>POR PROGRAMA 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</si>
</sst>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.00_);_(* \(#,##0.00\);_(* &quot;-&quot;??_);_(@_)"/>
    <numFmt numFmtId="165" formatCode="[$€]#,##0.00\ ;[$€]\(#,##0.00\);[$€]\-#\ ;@\ "/>
    <numFmt numFmtId="166" formatCode="#,##0\ ;\(#,##0\)"/>
    <numFmt numFmtId="167" formatCode="0.0"/>
    <numFmt numFmtId="168" formatCode="&quot; B/.&quot;#,##0.00\ ;&quot; B/.(&quot;#,##0.00\);&quot; B/.-&quot;#\ ;@\ "/>
    <numFmt numFmtId="169" formatCode="#,##0.0"/>
    <numFmt numFmtId="170" formatCode="0.00\ "/>
    <numFmt numFmtId="171" formatCode="#,###"/>
    <numFmt numFmtId="172" formatCode="#,##0.0\ ;\(#,##0.0\)"/>
    <numFmt numFmtId="174" formatCode="#,##0.0_);[Red]\(#,##0.0\)"/>
    <numFmt numFmtId="175" formatCode="#,##0.00000000000000"/>
    <numFmt numFmtId="176" formatCode="#,##0.0000000000000"/>
    <numFmt numFmtId="177" formatCode="#,##0.000"/>
    <numFmt numFmtId="178" formatCode="_([$B/.-180A]\ * #,##0.00_);_([$B/.-180A]\ * \(#,##0.00\);_([$B/.-180A]\ * &quot;-&quot;??_);_(@_)"/>
    <numFmt numFmtId="179" formatCode="#,##0.00_ ;\-#,##0.00\ "/>
  </numFmts>
  <fonts count="63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18"/>
      <name val="Franklin Gothic Book"/>
      <family val="2"/>
    </font>
    <font>
      <sz val="7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8"/>
      <name val="Franklin Gothic Book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i/>
      <sz val="10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name val="Arial Black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sz val="11"/>
      <name val="Arial Unicode MS"/>
      <family val="2"/>
    </font>
    <font>
      <i/>
      <sz val="11"/>
      <name val="Arial"/>
      <family val="2"/>
    </font>
    <font>
      <b/>
      <sz val="9"/>
      <name val="Franklin Gothic Book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  <font>
      <i/>
      <sz val="9"/>
      <name val="Arial"/>
      <family val="2"/>
    </font>
    <font>
      <sz val="12"/>
      <name val="Arial"/>
      <family val="2"/>
    </font>
    <font>
      <b/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</fills>
  <borders count="171">
    <border>
      <left/>
      <right/>
      <top/>
      <bottom/>
      <diagonal/>
    </border>
    <border>
      <left/>
      <right/>
      <top style="double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3" tint="-0.499984740745262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2"/>
      </bottom>
      <diagonal/>
    </border>
    <border>
      <left/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66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ck">
        <color theme="3" tint="-0.499984740745262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auto="1"/>
      </left>
      <right style="thin">
        <color rgb="FF002060"/>
      </right>
      <top/>
      <bottom/>
      <diagonal/>
    </border>
    <border>
      <left style="thin">
        <color auto="1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/>
      <bottom/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rgb="FF002060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indexed="64"/>
      </top>
      <bottom style="thin">
        <color auto="1"/>
      </bottom>
      <diagonal/>
    </border>
    <border>
      <left style="thin">
        <color theme="3" tint="-0.499984740745262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165" fontId="13" fillId="0" borderId="0" applyFill="0" applyBorder="0" applyAlignment="0" applyProtection="0"/>
    <xf numFmtId="168" fontId="13" fillId="0" borderId="0" applyFill="0" applyBorder="0" applyAlignment="0" applyProtection="0"/>
    <xf numFmtId="0" fontId="13" fillId="0" borderId="0"/>
    <xf numFmtId="0" fontId="58" fillId="0" borderId="0"/>
    <xf numFmtId="0" fontId="58" fillId="0" borderId="0"/>
    <xf numFmtId="0" fontId="58" fillId="0" borderId="0"/>
    <xf numFmtId="0" fontId="13" fillId="0" borderId="0">
      <alignment wrapText="1"/>
    </xf>
    <xf numFmtId="0" fontId="58" fillId="0" borderId="0"/>
    <xf numFmtId="164" fontId="13" fillId="0" borderId="0" applyFont="0" applyFill="0" applyBorder="0" applyAlignment="0" applyProtection="0"/>
  </cellStyleXfs>
  <cellXfs count="670">
    <xf numFmtId="0" fontId="0" fillId="0" borderId="0" xfId="0"/>
    <xf numFmtId="3" fontId="0" fillId="0" borderId="0" xfId="0" applyNumberFormat="1"/>
    <xf numFmtId="0" fontId="1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0" fillId="0" borderId="0" xfId="0" applyBorder="1"/>
    <xf numFmtId="0" fontId="4" fillId="0" borderId="0" xfId="0" applyFont="1" applyBorder="1"/>
    <xf numFmtId="0" fontId="0" fillId="0" borderId="0" xfId="0" applyFont="1" applyBorder="1"/>
    <xf numFmtId="0" fontId="4" fillId="0" borderId="0" xfId="0" applyFont="1"/>
    <xf numFmtId="0" fontId="9" fillId="0" borderId="0" xfId="0" applyFont="1"/>
    <xf numFmtId="3" fontId="0" fillId="0" borderId="0" xfId="0" applyNumberFormat="1" applyFont="1"/>
    <xf numFmtId="3" fontId="2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 applyProtection="1"/>
    <xf numFmtId="170" fontId="7" fillId="0" borderId="0" xfId="0" applyNumberFormat="1" applyFont="1" applyBorder="1" applyAlignment="1" applyProtection="1">
      <alignment horizontal="left"/>
    </xf>
    <xf numFmtId="0" fontId="12" fillId="0" borderId="0" xfId="0" applyFont="1"/>
    <xf numFmtId="49" fontId="7" fillId="0" borderId="0" xfId="0" applyNumberFormat="1" applyFont="1" applyBorder="1" applyAlignment="1" applyProtection="1">
      <alignment horizontal="left"/>
    </xf>
    <xf numFmtId="3" fontId="8" fillId="0" borderId="1" xfId="0" applyNumberFormat="1" applyFont="1" applyFill="1" applyBorder="1" applyProtection="1"/>
    <xf numFmtId="0" fontId="1" fillId="0" borderId="0" xfId="0" applyFont="1"/>
    <xf numFmtId="4" fontId="10" fillId="0" borderId="0" xfId="0" applyNumberFormat="1" applyFont="1" applyFill="1" applyBorder="1" applyProtection="1"/>
    <xf numFmtId="4" fontId="10" fillId="0" borderId="2" xfId="0" applyNumberFormat="1" applyFont="1" applyFill="1" applyBorder="1" applyProtection="1"/>
    <xf numFmtId="0" fontId="0" fillId="3" borderId="0" xfId="0" applyFill="1"/>
    <xf numFmtId="0" fontId="14" fillId="0" borderId="0" xfId="0" applyFont="1"/>
    <xf numFmtId="3" fontId="11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0" fillId="0" borderId="0" xfId="0" applyNumberFormat="1" applyBorder="1"/>
    <xf numFmtId="1" fontId="0" fillId="0" borderId="0" xfId="0" applyNumberFormat="1"/>
    <xf numFmtId="0" fontId="18" fillId="0" borderId="0" xfId="0" applyFont="1"/>
    <xf numFmtId="0" fontId="18" fillId="0" borderId="0" xfId="0" applyFont="1" applyBorder="1"/>
    <xf numFmtId="49" fontId="20" fillId="0" borderId="0" xfId="0" applyNumberFormat="1" applyFont="1" applyBorder="1"/>
    <xf numFmtId="3" fontId="21" fillId="0" borderId="0" xfId="0" applyNumberFormat="1" applyFont="1" applyBorder="1"/>
    <xf numFmtId="37" fontId="21" fillId="0" borderId="0" xfId="0" applyNumberFormat="1" applyFont="1" applyBorder="1" applyAlignment="1">
      <alignment horizontal="right"/>
    </xf>
    <xf numFmtId="0" fontId="22" fillId="0" borderId="0" xfId="0" applyFont="1"/>
    <xf numFmtId="0" fontId="19" fillId="0" borderId="0" xfId="0" applyFont="1"/>
    <xf numFmtId="0" fontId="19" fillId="0" borderId="0" xfId="0" applyFont="1" applyBorder="1"/>
    <xf numFmtId="3" fontId="22" fillId="0" borderId="0" xfId="0" applyNumberFormat="1" applyFont="1" applyBorder="1"/>
    <xf numFmtId="0" fontId="18" fillId="0" borderId="0" xfId="0" applyFont="1" applyAlignment="1">
      <alignment horizontal="center"/>
    </xf>
    <xf numFmtId="3" fontId="18" fillId="0" borderId="0" xfId="0" applyNumberFormat="1" applyFont="1" applyBorder="1"/>
    <xf numFmtId="0" fontId="0" fillId="0" borderId="0" xfId="0" applyFont="1"/>
    <xf numFmtId="3" fontId="7" fillId="0" borderId="0" xfId="0" applyNumberFormat="1" applyFont="1" applyFill="1" applyBorder="1"/>
    <xf numFmtId="0" fontId="17" fillId="0" borderId="0" xfId="0" applyFont="1" applyBorder="1"/>
    <xf numFmtId="3" fontId="27" fillId="0" borderId="0" xfId="0" applyNumberFormat="1" applyFont="1" applyBorder="1" applyAlignment="1">
      <alignment horizontal="left"/>
    </xf>
    <xf numFmtId="0" fontId="9" fillId="0" borderId="0" xfId="0" applyFont="1" applyBorder="1"/>
    <xf numFmtId="4" fontId="0" fillId="0" borderId="0" xfId="0" applyNumberFormat="1" applyBorder="1"/>
    <xf numFmtId="0" fontId="25" fillId="0" borderId="0" xfId="0" applyFont="1" applyBorder="1"/>
    <xf numFmtId="4" fontId="25" fillId="0" borderId="0" xfId="0" applyNumberFormat="1" applyFont="1" applyBorder="1"/>
    <xf numFmtId="4" fontId="25" fillId="0" borderId="0" xfId="0" applyNumberFormat="1" applyFont="1" applyFill="1" applyBorder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16" fillId="5" borderId="0" xfId="0" applyFont="1" applyFill="1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4" fontId="32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4" fontId="33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4" fontId="34" fillId="0" borderId="0" xfId="0" applyNumberFormat="1" applyFont="1" applyAlignment="1">
      <alignment vertical="center"/>
    </xf>
    <xf numFmtId="170" fontId="1" fillId="0" borderId="0" xfId="0" applyNumberFormat="1" applyFont="1" applyBorder="1" applyAlignment="1" applyProtection="1">
      <alignment horizontal="left"/>
    </xf>
    <xf numFmtId="4" fontId="0" fillId="0" borderId="0" xfId="0" applyNumberFormat="1"/>
    <xf numFmtId="3" fontId="5" fillId="0" borderId="0" xfId="0" applyNumberFormat="1" applyFont="1"/>
    <xf numFmtId="167" fontId="0" fillId="0" borderId="0" xfId="0" applyNumberFormat="1"/>
    <xf numFmtId="175" fontId="0" fillId="0" borderId="0" xfId="0" applyNumberFormat="1"/>
    <xf numFmtId="176" fontId="0" fillId="0" borderId="0" xfId="0" applyNumberFormat="1"/>
    <xf numFmtId="0" fontId="37" fillId="0" borderId="0" xfId="0" applyFont="1"/>
    <xf numFmtId="0" fontId="38" fillId="0" borderId="0" xfId="0" applyFont="1"/>
    <xf numFmtId="3" fontId="28" fillId="0" borderId="0" xfId="0" applyNumberFormat="1" applyFont="1" applyBorder="1"/>
    <xf numFmtId="3" fontId="39" fillId="0" borderId="0" xfId="0" applyNumberFormat="1" applyFont="1" applyFill="1" applyBorder="1" applyProtection="1"/>
    <xf numFmtId="3" fontId="39" fillId="0" borderId="0" xfId="0" applyNumberFormat="1" applyFont="1" applyBorder="1"/>
    <xf numFmtId="3" fontId="42" fillId="0" borderId="0" xfId="0" applyNumberFormat="1" applyFont="1" applyBorder="1"/>
    <xf numFmtId="170" fontId="7" fillId="0" borderId="0" xfId="0" applyNumberFormat="1" applyFont="1" applyBorder="1" applyAlignment="1" applyProtection="1">
      <alignment horizontal="left"/>
    </xf>
    <xf numFmtId="3" fontId="36" fillId="0" borderId="0" xfId="0" applyNumberFormat="1" applyFont="1" applyBorder="1"/>
    <xf numFmtId="3" fontId="43" fillId="0" borderId="0" xfId="0" applyNumberFormat="1" applyFont="1" applyBorder="1"/>
    <xf numFmtId="3" fontId="41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39" fillId="0" borderId="0" xfId="0" applyFont="1" applyBorder="1"/>
    <xf numFmtId="0" fontId="45" fillId="0" borderId="38" xfId="0" applyFont="1" applyBorder="1" applyAlignment="1">
      <alignment horizontal="left"/>
    </xf>
    <xf numFmtId="37" fontId="35" fillId="0" borderId="16" xfId="0" applyNumberFormat="1" applyFont="1" applyBorder="1"/>
    <xf numFmtId="167" fontId="35" fillId="0" borderId="17" xfId="0" applyNumberFormat="1" applyFont="1" applyBorder="1"/>
    <xf numFmtId="0" fontId="35" fillId="0" borderId="62" xfId="0" applyFont="1" applyBorder="1"/>
    <xf numFmtId="0" fontId="35" fillId="0" borderId="16" xfId="0" applyFont="1" applyBorder="1" applyAlignment="1">
      <alignment horizontal="center"/>
    </xf>
    <xf numFmtId="3" fontId="35" fillId="0" borderId="16" xfId="0" applyNumberFormat="1" applyFont="1" applyBorder="1"/>
    <xf numFmtId="0" fontId="5" fillId="0" borderId="23" xfId="0" applyFont="1" applyBorder="1"/>
    <xf numFmtId="0" fontId="45" fillId="0" borderId="66" xfId="0" applyFont="1" applyBorder="1" applyAlignment="1">
      <alignment horizontal="left"/>
    </xf>
    <xf numFmtId="3" fontId="44" fillId="0" borderId="16" xfId="0" applyNumberFormat="1" applyFont="1" applyBorder="1"/>
    <xf numFmtId="0" fontId="23" fillId="0" borderId="0" xfId="0" applyFont="1" applyBorder="1" applyAlignment="1"/>
    <xf numFmtId="0" fontId="23" fillId="0" borderId="0" xfId="0" applyFont="1" applyBorder="1" applyAlignment="1">
      <alignment vertical="center"/>
    </xf>
    <xf numFmtId="0" fontId="0" fillId="0" borderId="0" xfId="0" applyFill="1" applyBorder="1"/>
    <xf numFmtId="0" fontId="29" fillId="0" borderId="0" xfId="0" applyFont="1"/>
    <xf numFmtId="0" fontId="30" fillId="0" borderId="0" xfId="0" applyFont="1" applyBorder="1"/>
    <xf numFmtId="3" fontId="2" fillId="0" borderId="5" xfId="0" applyNumberFormat="1" applyFont="1" applyBorder="1"/>
    <xf numFmtId="0" fontId="39" fillId="0" borderId="9" xfId="0" applyFont="1" applyBorder="1"/>
    <xf numFmtId="3" fontId="3" fillId="0" borderId="5" xfId="0" applyNumberFormat="1" applyFont="1" applyBorder="1"/>
    <xf numFmtId="3" fontId="0" fillId="0" borderId="11" xfId="0" applyNumberFormat="1" applyFont="1" applyFill="1" applyBorder="1" applyProtection="1"/>
    <xf numFmtId="3" fontId="42" fillId="0" borderId="11" xfId="0" applyNumberFormat="1" applyFont="1" applyBorder="1" applyAlignment="1">
      <alignment horizontal="right"/>
    </xf>
    <xf numFmtId="169" fontId="3" fillId="0" borderId="7" xfId="0" applyNumberFormat="1" applyFont="1" applyBorder="1" applyAlignment="1">
      <alignment horizontal="center"/>
    </xf>
    <xf numFmtId="0" fontId="40" fillId="0" borderId="0" xfId="0" applyFont="1" applyBorder="1"/>
    <xf numFmtId="0" fontId="9" fillId="0" borderId="38" xfId="0" applyFont="1" applyBorder="1"/>
    <xf numFmtId="3" fontId="0" fillId="0" borderId="11" xfId="0" applyNumberFormat="1" applyFont="1" applyBorder="1"/>
    <xf numFmtId="3" fontId="0" fillId="0" borderId="12" xfId="0" applyNumberFormat="1" applyFont="1" applyBorder="1"/>
    <xf numFmtId="3" fontId="0" fillId="0" borderId="38" xfId="0" applyNumberFormat="1" applyFont="1" applyBorder="1"/>
    <xf numFmtId="0" fontId="0" fillId="0" borderId="12" xfId="0" applyFont="1" applyBorder="1"/>
    <xf numFmtId="0" fontId="41" fillId="0" borderId="38" xfId="0" applyFont="1" applyBorder="1"/>
    <xf numFmtId="3" fontId="41" fillId="2" borderId="11" xfId="0" applyNumberFormat="1" applyFont="1" applyFill="1" applyBorder="1"/>
    <xf numFmtId="166" fontId="41" fillId="2" borderId="11" xfId="0" applyNumberFormat="1" applyFont="1" applyFill="1" applyBorder="1"/>
    <xf numFmtId="167" fontId="41" fillId="0" borderId="12" xfId="0" applyNumberFormat="1" applyFont="1" applyBorder="1" applyAlignment="1">
      <alignment horizontal="center"/>
    </xf>
    <xf numFmtId="3" fontId="41" fillId="0" borderId="11" xfId="0" applyNumberFormat="1" applyFont="1" applyBorder="1"/>
    <xf numFmtId="166" fontId="41" fillId="0" borderId="11" xfId="0" applyNumberFormat="1" applyFont="1" applyBorder="1"/>
    <xf numFmtId="0" fontId="41" fillId="0" borderId="12" xfId="0" applyFont="1" applyBorder="1" applyAlignment="1">
      <alignment horizontal="center"/>
    </xf>
    <xf numFmtId="0" fontId="41" fillId="0" borderId="38" xfId="0" applyFont="1" applyBorder="1" applyAlignment="1">
      <alignment horizontal="left"/>
    </xf>
    <xf numFmtId="0" fontId="42" fillId="0" borderId="38" xfId="0" applyFont="1" applyBorder="1" applyAlignment="1">
      <alignment horizontal="left"/>
    </xf>
    <xf numFmtId="0" fontId="42" fillId="0" borderId="11" xfId="0" applyFont="1" applyBorder="1"/>
    <xf numFmtId="3" fontId="42" fillId="0" borderId="11" xfId="0" applyNumberFormat="1" applyFont="1" applyBorder="1"/>
    <xf numFmtId="166" fontId="42" fillId="2" borderId="11" xfId="0" applyNumberFormat="1" applyFont="1" applyFill="1" applyBorder="1"/>
    <xf numFmtId="167" fontId="42" fillId="0" borderId="12" xfId="0" applyNumberFormat="1" applyFont="1" applyBorder="1" applyAlignment="1">
      <alignment horizontal="center"/>
    </xf>
    <xf numFmtId="0" fontId="42" fillId="0" borderId="38" xfId="0" applyFont="1" applyBorder="1"/>
    <xf numFmtId="168" fontId="41" fillId="0" borderId="38" xfId="2" applyFont="1" applyFill="1" applyBorder="1" applyAlignment="1" applyProtection="1"/>
    <xf numFmtId="3" fontId="41" fillId="0" borderId="11" xfId="0" applyNumberFormat="1" applyFont="1" applyBorder="1" applyAlignment="1">
      <alignment horizontal="right"/>
    </xf>
    <xf numFmtId="3" fontId="42" fillId="0" borderId="11" xfId="0" applyNumberFormat="1" applyFont="1" applyBorder="1" applyAlignment="1"/>
    <xf numFmtId="3" fontId="41" fillId="0" borderId="11" xfId="0" applyNumberFormat="1" applyFont="1" applyBorder="1" applyAlignment="1"/>
    <xf numFmtId="3" fontId="42" fillId="0" borderId="49" xfId="0" applyNumberFormat="1" applyFont="1" applyBorder="1"/>
    <xf numFmtId="167" fontId="42" fillId="0" borderId="50" xfId="0" applyNumberFormat="1" applyFont="1" applyBorder="1" applyAlignment="1">
      <alignment horizontal="center"/>
    </xf>
    <xf numFmtId="37" fontId="42" fillId="0" borderId="11" xfId="0" applyNumberFormat="1" applyFont="1" applyBorder="1"/>
    <xf numFmtId="0" fontId="42" fillId="0" borderId="39" xfId="0" applyFont="1" applyBorder="1"/>
    <xf numFmtId="0" fontId="42" fillId="0" borderId="86" xfId="0" applyFont="1" applyBorder="1"/>
    <xf numFmtId="0" fontId="42" fillId="0" borderId="49" xfId="0" applyFont="1" applyBorder="1"/>
    <xf numFmtId="37" fontId="42" fillId="0" borderId="49" xfId="0" applyNumberFormat="1" applyFont="1" applyBorder="1"/>
    <xf numFmtId="0" fontId="42" fillId="0" borderId="50" xfId="0" applyFont="1" applyBorder="1"/>
    <xf numFmtId="0" fontId="42" fillId="0" borderId="36" xfId="0" applyFont="1" applyBorder="1"/>
    <xf numFmtId="0" fontId="42" fillId="0" borderId="0" xfId="0" applyFont="1" applyBorder="1"/>
    <xf numFmtId="3" fontId="42" fillId="0" borderId="36" xfId="0" applyNumberFormat="1" applyFont="1" applyBorder="1"/>
    <xf numFmtId="37" fontId="42" fillId="0" borderId="36" xfId="0" applyNumberFormat="1" applyFont="1" applyBorder="1"/>
    <xf numFmtId="0" fontId="28" fillId="0" borderId="0" xfId="0" applyFont="1" applyBorder="1"/>
    <xf numFmtId="3" fontId="0" fillId="0" borderId="0" xfId="0" applyNumberFormat="1" applyFont="1" applyBorder="1"/>
    <xf numFmtId="37" fontId="0" fillId="0" borderId="0" xfId="0" applyNumberFormat="1" applyFont="1" applyBorder="1"/>
    <xf numFmtId="0" fontId="24" fillId="0" borderId="0" xfId="0" applyFont="1" applyBorder="1"/>
    <xf numFmtId="0" fontId="49" fillId="0" borderId="0" xfId="0" applyFont="1" applyBorder="1"/>
    <xf numFmtId="0" fontId="48" fillId="0" borderId="0" xfId="0" applyFont="1" applyBorder="1"/>
    <xf numFmtId="0" fontId="0" fillId="0" borderId="26" xfId="0" applyFont="1" applyBorder="1"/>
    <xf numFmtId="0" fontId="39" fillId="0" borderId="21" xfId="0" applyFont="1" applyBorder="1" applyAlignment="1">
      <alignment horizontal="center"/>
    </xf>
    <xf numFmtId="0" fontId="39" fillId="0" borderId="14" xfId="0" applyFont="1" applyBorder="1" applyAlignment="1"/>
    <xf numFmtId="0" fontId="39" fillId="0" borderId="14" xfId="0" applyFont="1" applyBorder="1" applyAlignment="1">
      <alignment horizontal="left"/>
    </xf>
    <xf numFmtId="0" fontId="39" fillId="0" borderId="14" xfId="0" applyFont="1" applyBorder="1" applyAlignment="1">
      <alignment horizontal="center"/>
    </xf>
    <xf numFmtId="0" fontId="0" fillId="0" borderId="22" xfId="0" applyFont="1" applyBorder="1"/>
    <xf numFmtId="0" fontId="41" fillId="0" borderId="21" xfId="0" applyFont="1" applyBorder="1" applyAlignment="1">
      <alignment horizontal="center"/>
    </xf>
    <xf numFmtId="0" fontId="41" fillId="0" borderId="14" xfId="0" applyFont="1" applyBorder="1"/>
    <xf numFmtId="3" fontId="41" fillId="0" borderId="14" xfId="0" applyNumberFormat="1" applyFont="1" applyBorder="1"/>
    <xf numFmtId="166" fontId="41" fillId="0" borderId="14" xfId="0" applyNumberFormat="1" applyFont="1" applyBorder="1"/>
    <xf numFmtId="167" fontId="41" fillId="0" borderId="15" xfId="0" applyNumberFormat="1" applyFont="1" applyBorder="1"/>
    <xf numFmtId="0" fontId="37" fillId="0" borderId="21" xfId="0" applyFont="1" applyBorder="1" applyAlignment="1">
      <alignment horizontal="left"/>
    </xf>
    <xf numFmtId="0" fontId="37" fillId="0" borderId="14" xfId="0" applyFont="1" applyBorder="1"/>
    <xf numFmtId="3" fontId="37" fillId="0" borderId="14" xfId="0" applyNumberFormat="1" applyFont="1" applyBorder="1"/>
    <xf numFmtId="166" fontId="37" fillId="0" borderId="14" xfId="0" applyNumberFormat="1" applyFont="1" applyBorder="1"/>
    <xf numFmtId="167" fontId="37" fillId="0" borderId="15" xfId="0" applyNumberFormat="1" applyFont="1" applyBorder="1"/>
    <xf numFmtId="0" fontId="42" fillId="0" borderId="21" xfId="0" applyFont="1" applyBorder="1" applyAlignment="1">
      <alignment horizontal="left"/>
    </xf>
    <xf numFmtId="0" fontId="42" fillId="0" borderId="14" xfId="0" applyFont="1" applyBorder="1" applyAlignment="1">
      <alignment horizontal="center"/>
    </xf>
    <xf numFmtId="3" fontId="42" fillId="0" borderId="14" xfId="0" applyNumberFormat="1" applyFont="1" applyBorder="1"/>
    <xf numFmtId="166" fontId="42" fillId="0" borderId="14" xfId="0" applyNumberFormat="1" applyFont="1" applyBorder="1" applyAlignment="1">
      <alignment horizontal="right"/>
    </xf>
    <xf numFmtId="167" fontId="42" fillId="0" borderId="15" xfId="0" applyNumberFormat="1" applyFont="1" applyBorder="1"/>
    <xf numFmtId="0" fontId="42" fillId="0" borderId="21" xfId="0" applyFont="1" applyBorder="1"/>
    <xf numFmtId="166" fontId="42" fillId="0" borderId="14" xfId="0" applyNumberFormat="1" applyFont="1" applyBorder="1" applyAlignment="1"/>
    <xf numFmtId="0" fontId="37" fillId="0" borderId="21" xfId="0" applyFont="1" applyBorder="1"/>
    <xf numFmtId="0" fontId="37" fillId="0" borderId="14" xfId="0" applyFont="1" applyBorder="1" applyAlignment="1">
      <alignment horizontal="center"/>
    </xf>
    <xf numFmtId="166" fontId="37" fillId="0" borderId="14" xfId="0" applyNumberFormat="1" applyFont="1" applyBorder="1" applyAlignment="1">
      <alignment horizontal="right"/>
    </xf>
    <xf numFmtId="0" fontId="41" fillId="0" borderId="14" xfId="0" applyFont="1" applyBorder="1" applyAlignment="1">
      <alignment horizontal="center"/>
    </xf>
    <xf numFmtId="166" fontId="41" fillId="0" borderId="14" xfId="0" applyNumberFormat="1" applyFont="1" applyBorder="1" applyAlignment="1">
      <alignment horizontal="right"/>
    </xf>
    <xf numFmtId="0" fontId="41" fillId="0" borderId="21" xfId="0" applyFont="1" applyBorder="1" applyAlignment="1">
      <alignment horizontal="center" vertical="center" wrapText="1"/>
    </xf>
    <xf numFmtId="3" fontId="37" fillId="4" borderId="14" xfId="0" applyNumberFormat="1" applyFont="1" applyFill="1" applyBorder="1"/>
    <xf numFmtId="37" fontId="37" fillId="0" borderId="14" xfId="0" applyNumberFormat="1" applyFont="1" applyBorder="1"/>
    <xf numFmtId="0" fontId="0" fillId="0" borderId="0" xfId="0" applyFont="1" applyAlignment="1">
      <alignment horizontal="center"/>
    </xf>
    <xf numFmtId="0" fontId="41" fillId="0" borderId="38" xfId="0" applyFont="1" applyFill="1" applyBorder="1"/>
    <xf numFmtId="3" fontId="41" fillId="4" borderId="11" xfId="0" applyNumberFormat="1" applyFont="1" applyFill="1" applyBorder="1"/>
    <xf numFmtId="3" fontId="41" fillId="0" borderId="11" xfId="0" applyNumberFormat="1" applyFont="1" applyFill="1" applyBorder="1"/>
    <xf numFmtId="169" fontId="41" fillId="4" borderId="12" xfId="0" applyNumberFormat="1" applyFont="1" applyFill="1" applyBorder="1"/>
    <xf numFmtId="169" fontId="41" fillId="0" borderId="12" xfId="0" applyNumberFormat="1" applyFont="1" applyFill="1" applyBorder="1"/>
    <xf numFmtId="0" fontId="41" fillId="4" borderId="38" xfId="0" applyFont="1" applyFill="1" applyBorder="1" applyAlignment="1">
      <alignment horizontal="left"/>
    </xf>
    <xf numFmtId="0" fontId="37" fillId="4" borderId="38" xfId="0" applyFont="1" applyFill="1" applyBorder="1" applyAlignment="1">
      <alignment horizontal="left"/>
    </xf>
    <xf numFmtId="3" fontId="37" fillId="4" borderId="11" xfId="0" applyNumberFormat="1" applyFont="1" applyFill="1" applyBorder="1"/>
    <xf numFmtId="169" fontId="37" fillId="4" borderId="12" xfId="0" applyNumberFormat="1" applyFont="1" applyFill="1" applyBorder="1"/>
    <xf numFmtId="0" fontId="42" fillId="4" borderId="38" xfId="0" applyFont="1" applyFill="1" applyBorder="1" applyAlignment="1"/>
    <xf numFmtId="3" fontId="42" fillId="4" borderId="11" xfId="0" applyNumberFormat="1" applyFont="1" applyFill="1" applyBorder="1"/>
    <xf numFmtId="169" fontId="42" fillId="4" borderId="12" xfId="0" applyNumberFormat="1" applyFont="1" applyFill="1" applyBorder="1"/>
    <xf numFmtId="0" fontId="42" fillId="4" borderId="38" xfId="0" applyFont="1" applyFill="1" applyBorder="1" applyAlignment="1">
      <alignment horizontal="left"/>
    </xf>
    <xf numFmtId="0" fontId="42" fillId="4" borderId="11" xfId="0" applyFont="1" applyFill="1" applyBorder="1" applyAlignment="1">
      <alignment horizontal="left"/>
    </xf>
    <xf numFmtId="0" fontId="41" fillId="4" borderId="11" xfId="0" applyFont="1" applyFill="1" applyBorder="1" applyAlignment="1">
      <alignment horizontal="left"/>
    </xf>
    <xf numFmtId="3" fontId="41" fillId="4" borderId="11" xfId="0" applyNumberFormat="1" applyFont="1" applyFill="1" applyBorder="1" applyAlignment="1">
      <alignment horizontal="right"/>
    </xf>
    <xf numFmtId="166" fontId="41" fillId="4" borderId="11" xfId="0" applyNumberFormat="1" applyFont="1" applyFill="1" applyBorder="1" applyAlignment="1">
      <alignment horizontal="right"/>
    </xf>
    <xf numFmtId="0" fontId="50" fillId="4" borderId="38" xfId="0" applyFont="1" applyFill="1" applyBorder="1" applyAlignment="1">
      <alignment horizontal="left"/>
    </xf>
    <xf numFmtId="0" fontId="50" fillId="4" borderId="11" xfId="0" applyFont="1" applyFill="1" applyBorder="1" applyAlignment="1">
      <alignment horizontal="left"/>
    </xf>
    <xf numFmtId="3" fontId="37" fillId="6" borderId="11" xfId="0" applyNumberFormat="1" applyFont="1" applyFill="1" applyBorder="1"/>
    <xf numFmtId="0" fontId="41" fillId="4" borderId="66" xfId="0" applyFont="1" applyFill="1" applyBorder="1" applyAlignment="1">
      <alignment horizontal="left"/>
    </xf>
    <xf numFmtId="0" fontId="41" fillId="4" borderId="41" xfId="0" applyFont="1" applyFill="1" applyBorder="1" applyAlignment="1">
      <alignment horizontal="left"/>
    </xf>
    <xf numFmtId="166" fontId="41" fillId="4" borderId="41" xfId="0" applyNumberFormat="1" applyFont="1" applyFill="1" applyBorder="1"/>
    <xf numFmtId="37" fontId="41" fillId="4" borderId="41" xfId="0" applyNumberFormat="1" applyFont="1" applyFill="1" applyBorder="1" applyAlignment="1">
      <alignment horizontal="right"/>
    </xf>
    <xf numFmtId="169" fontId="37" fillId="4" borderId="32" xfId="0" applyNumberFormat="1" applyFont="1" applyFill="1" applyBorder="1"/>
    <xf numFmtId="0" fontId="39" fillId="4" borderId="0" xfId="0" applyFont="1" applyFill="1"/>
    <xf numFmtId="0" fontId="9" fillId="4" borderId="0" xfId="0" applyFont="1" applyFill="1"/>
    <xf numFmtId="0" fontId="0" fillId="0" borderId="23" xfId="0" applyFont="1" applyBorder="1"/>
    <xf numFmtId="0" fontId="51" fillId="5" borderId="38" xfId="0" applyFont="1" applyFill="1" applyBorder="1" applyAlignment="1">
      <alignment horizontal="center" vertical="center" wrapText="1"/>
    </xf>
    <xf numFmtId="0" fontId="51" fillId="5" borderId="11" xfId="0" applyFont="1" applyFill="1" applyBorder="1" applyAlignment="1">
      <alignment horizontal="center" vertical="center" wrapText="1"/>
    </xf>
    <xf numFmtId="0" fontId="51" fillId="4" borderId="11" xfId="0" applyFont="1" applyFill="1" applyBorder="1" applyAlignment="1"/>
    <xf numFmtId="0" fontId="51" fillId="4" borderId="11" xfId="0" applyFont="1" applyFill="1" applyBorder="1" applyAlignment="1">
      <alignment horizontal="center"/>
    </xf>
    <xf numFmtId="0" fontId="51" fillId="4" borderId="12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/>
    </xf>
    <xf numFmtId="0" fontId="37" fillId="0" borderId="11" xfId="0" applyFont="1" applyBorder="1"/>
    <xf numFmtId="0" fontId="37" fillId="0" borderId="12" xfId="0" applyFont="1" applyBorder="1" applyAlignment="1">
      <alignment horizontal="center"/>
    </xf>
    <xf numFmtId="0" fontId="41" fillId="0" borderId="11" xfId="0" applyFont="1" applyBorder="1"/>
    <xf numFmtId="169" fontId="41" fillId="0" borderId="11" xfId="0" applyNumberFormat="1" applyFont="1" applyBorder="1"/>
    <xf numFmtId="0" fontId="37" fillId="0" borderId="38" xfId="0" applyFont="1" applyBorder="1"/>
    <xf numFmtId="169" fontId="37" fillId="0" borderId="11" xfId="0" applyNumberFormat="1" applyFont="1" applyBorder="1"/>
    <xf numFmtId="167" fontId="37" fillId="0" borderId="12" xfId="0" applyNumberFormat="1" applyFont="1" applyBorder="1" applyAlignment="1">
      <alignment horizontal="center"/>
    </xf>
    <xf numFmtId="169" fontId="42" fillId="0" borderId="11" xfId="0" applyNumberFormat="1" applyFont="1" applyBorder="1"/>
    <xf numFmtId="0" fontId="42" fillId="0" borderId="11" xfId="0" applyFont="1" applyBorder="1" applyAlignment="1">
      <alignment horizontal="center"/>
    </xf>
    <xf numFmtId="169" fontId="41" fillId="0" borderId="11" xfId="0" applyNumberFormat="1" applyFont="1" applyFill="1" applyBorder="1"/>
    <xf numFmtId="169" fontId="42" fillId="0" borderId="11" xfId="0" applyNumberFormat="1" applyFont="1" applyFill="1" applyBorder="1" applyProtection="1"/>
    <xf numFmtId="169" fontId="42" fillId="0" borderId="11" xfId="0" applyNumberFormat="1" applyFont="1" applyFill="1" applyBorder="1"/>
    <xf numFmtId="0" fontId="42" fillId="0" borderId="41" xfId="0" applyFont="1" applyBorder="1" applyAlignment="1">
      <alignment horizontal="center"/>
    </xf>
    <xf numFmtId="174" fontId="42" fillId="0" borderId="41" xfId="0" applyNumberFormat="1" applyFont="1" applyBorder="1"/>
    <xf numFmtId="169" fontId="42" fillId="0" borderId="41" xfId="0" applyNumberFormat="1" applyFont="1" applyBorder="1"/>
    <xf numFmtId="172" fontId="40" fillId="0" borderId="41" xfId="0" applyNumberFormat="1" applyFont="1" applyBorder="1"/>
    <xf numFmtId="167" fontId="42" fillId="0" borderId="32" xfId="0" applyNumberFormat="1" applyFont="1" applyBorder="1" applyAlignment="1">
      <alignment horizontal="center"/>
    </xf>
    <xf numFmtId="0" fontId="9" fillId="0" borderId="67" xfId="0" applyFont="1" applyBorder="1"/>
    <xf numFmtId="2" fontId="9" fillId="0" borderId="67" xfId="0" applyNumberFormat="1" applyFont="1" applyBorder="1"/>
    <xf numFmtId="0" fontId="0" fillId="0" borderId="67" xfId="0" applyFont="1" applyBorder="1" applyAlignment="1">
      <alignment horizontal="center"/>
    </xf>
    <xf numFmtId="49" fontId="0" fillId="0" borderId="0" xfId="0" applyNumberFormat="1" applyFont="1" applyAlignment="1"/>
    <xf numFmtId="2" fontId="24" fillId="0" borderId="0" xfId="0" applyNumberFormat="1" applyFont="1" applyBorder="1"/>
    <xf numFmtId="0" fontId="40" fillId="0" borderId="0" xfId="0" applyFont="1"/>
    <xf numFmtId="0" fontId="48" fillId="0" borderId="0" xfId="0" applyFont="1"/>
    <xf numFmtId="0" fontId="41" fillId="0" borderId="9" xfId="0" applyFont="1" applyBorder="1"/>
    <xf numFmtId="0" fontId="41" fillId="0" borderId="5" xfId="0" applyFont="1" applyBorder="1"/>
    <xf numFmtId="3" fontId="41" fillId="0" borderId="5" xfId="0" applyNumberFormat="1" applyFont="1" applyBorder="1"/>
    <xf numFmtId="169" fontId="41" fillId="0" borderId="7" xfId="0" applyNumberFormat="1" applyFont="1" applyBorder="1" applyAlignment="1">
      <alignment horizontal="center"/>
    </xf>
    <xf numFmtId="3" fontId="41" fillId="0" borderId="5" xfId="0" applyNumberFormat="1" applyFont="1" applyFill="1" applyBorder="1"/>
    <xf numFmtId="169" fontId="41" fillId="0" borderId="7" xfId="0" applyNumberFormat="1" applyFont="1" applyFill="1" applyBorder="1" applyAlignment="1">
      <alignment horizontal="center"/>
    </xf>
    <xf numFmtId="3" fontId="42" fillId="0" borderId="5" xfId="0" applyNumberFormat="1" applyFont="1" applyFill="1" applyBorder="1"/>
    <xf numFmtId="0" fontId="50" fillId="0" borderId="5" xfId="0" applyFont="1" applyBorder="1"/>
    <xf numFmtId="3" fontId="37" fillId="0" borderId="5" xfId="0" applyNumberFormat="1" applyFont="1" applyBorder="1"/>
    <xf numFmtId="169" fontId="37" fillId="0" borderId="7" xfId="0" applyNumberFormat="1" applyFont="1" applyBorder="1" applyAlignment="1">
      <alignment horizontal="center"/>
    </xf>
    <xf numFmtId="0" fontId="52" fillId="0" borderId="5" xfId="0" applyFont="1" applyBorder="1"/>
    <xf numFmtId="169" fontId="2" fillId="0" borderId="7" xfId="0" applyNumberFormat="1" applyFont="1" applyBorder="1" applyAlignment="1">
      <alignment horizontal="center"/>
    </xf>
    <xf numFmtId="0" fontId="48" fillId="0" borderId="5" xfId="0" applyFont="1" applyBorder="1"/>
    <xf numFmtId="0" fontId="53" fillId="0" borderId="5" xfId="0" applyFont="1" applyBorder="1"/>
    <xf numFmtId="0" fontId="24" fillId="0" borderId="70" xfId="0" applyFont="1" applyBorder="1"/>
    <xf numFmtId="3" fontId="3" fillId="0" borderId="70" xfId="0" applyNumberFormat="1" applyFont="1" applyBorder="1"/>
    <xf numFmtId="3" fontId="2" fillId="0" borderId="70" xfId="0" applyNumberFormat="1" applyFont="1" applyBorder="1"/>
    <xf numFmtId="169" fontId="3" fillId="0" borderId="71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" fontId="0" fillId="0" borderId="5" xfId="0" applyNumberFormat="1" applyFont="1" applyBorder="1"/>
    <xf numFmtId="0" fontId="51" fillId="0" borderId="0" xfId="0" applyFont="1"/>
    <xf numFmtId="3" fontId="9" fillId="0" borderId="38" xfId="0" applyNumberFormat="1" applyFont="1" applyBorder="1" applyAlignment="1" applyProtection="1">
      <alignment horizontal="left"/>
    </xf>
    <xf numFmtId="3" fontId="9" fillId="0" borderId="11" xfId="0" applyNumberFormat="1" applyFont="1" applyFill="1" applyBorder="1" applyProtection="1"/>
    <xf numFmtId="49" fontId="0" fillId="0" borderId="38" xfId="0" applyNumberFormat="1" applyFont="1" applyBorder="1" applyAlignment="1" applyProtection="1">
      <alignment horizontal="left"/>
    </xf>
    <xf numFmtId="49" fontId="30" fillId="0" borderId="38" xfId="0" applyNumberFormat="1" applyFont="1" applyBorder="1" applyAlignment="1" applyProtection="1">
      <alignment horizontal="left"/>
    </xf>
    <xf numFmtId="3" fontId="30" fillId="0" borderId="11" xfId="0" applyNumberFormat="1" applyFont="1" applyFill="1" applyBorder="1" applyProtection="1"/>
    <xf numFmtId="3" fontId="47" fillId="0" borderId="11" xfId="0" applyNumberFormat="1" applyFont="1" applyFill="1" applyBorder="1" applyProtection="1"/>
    <xf numFmtId="3" fontId="30" fillId="0" borderId="11" xfId="0" applyNumberFormat="1" applyFont="1" applyBorder="1"/>
    <xf numFmtId="3" fontId="0" fillId="0" borderId="38" xfId="0" applyNumberFormat="1" applyFont="1" applyBorder="1" applyAlignment="1" applyProtection="1">
      <alignment horizontal="left"/>
    </xf>
    <xf numFmtId="3" fontId="0" fillId="0" borderId="38" xfId="0" applyNumberFormat="1" applyFont="1" applyFill="1" applyBorder="1" applyAlignment="1" applyProtection="1"/>
    <xf numFmtId="3" fontId="0" fillId="0" borderId="38" xfId="0" applyNumberFormat="1" applyFont="1" applyFill="1" applyBorder="1" applyAlignment="1" applyProtection="1">
      <alignment horizontal="left"/>
    </xf>
    <xf numFmtId="3" fontId="9" fillId="0" borderId="11" xfId="0" applyNumberFormat="1" applyFont="1" applyBorder="1"/>
    <xf numFmtId="3" fontId="0" fillId="0" borderId="11" xfId="0" applyNumberFormat="1" applyFont="1" applyFill="1" applyBorder="1" applyAlignment="1" applyProtection="1">
      <alignment vertical="center"/>
    </xf>
    <xf numFmtId="3" fontId="47" fillId="0" borderId="38" xfId="0" applyNumberFormat="1" applyFont="1" applyFill="1" applyBorder="1" applyAlignment="1" applyProtection="1">
      <alignment horizontal="left"/>
    </xf>
    <xf numFmtId="3" fontId="47" fillId="0" borderId="11" xfId="0" applyNumberFormat="1" applyFont="1" applyBorder="1"/>
    <xf numFmtId="3" fontId="9" fillId="0" borderId="38" xfId="0" applyNumberFormat="1" applyFont="1" applyFill="1" applyBorder="1" applyAlignment="1" applyProtection="1">
      <alignment horizontal="left"/>
    </xf>
    <xf numFmtId="3" fontId="30" fillId="0" borderId="74" xfId="0" applyNumberFormat="1" applyFont="1" applyBorder="1" applyAlignment="1" applyProtection="1">
      <alignment horizontal="left"/>
    </xf>
    <xf numFmtId="170" fontId="28" fillId="0" borderId="0" xfId="0" applyNumberFormat="1" applyFont="1" applyBorder="1" applyAlignment="1" applyProtection="1">
      <alignment horizontal="left"/>
    </xf>
    <xf numFmtId="170" fontId="12" fillId="0" borderId="0" xfId="0" applyNumberFormat="1" applyFont="1" applyBorder="1" applyAlignment="1" applyProtection="1">
      <alignment horizontal="left"/>
    </xf>
    <xf numFmtId="167" fontId="54" fillId="0" borderId="0" xfId="0" applyNumberFormat="1" applyFont="1" applyBorder="1" applyAlignment="1">
      <alignment horizontal="right"/>
    </xf>
    <xf numFmtId="3" fontId="24" fillId="0" borderId="0" xfId="0" applyNumberFormat="1" applyFont="1" applyBorder="1"/>
    <xf numFmtId="0" fontId="28" fillId="5" borderId="9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vertical="center"/>
    </xf>
    <xf numFmtId="167" fontId="9" fillId="0" borderId="7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3" fontId="55" fillId="0" borderId="5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6" fillId="0" borderId="9" xfId="0" applyFont="1" applyBorder="1" applyAlignment="1">
      <alignment horizontal="center"/>
    </xf>
    <xf numFmtId="0" fontId="39" fillId="0" borderId="5" xfId="0" applyFont="1" applyBorder="1" applyAlignment="1">
      <alignment horizontal="center" vertical="center"/>
    </xf>
    <xf numFmtId="171" fontId="9" fillId="0" borderId="5" xfId="0" applyNumberFormat="1" applyFont="1" applyBorder="1" applyAlignment="1">
      <alignment vertical="center"/>
    </xf>
    <xf numFmtId="171" fontId="9" fillId="0" borderId="13" xfId="0" applyNumberFormat="1" applyFont="1" applyBorder="1" applyAlignment="1">
      <alignment vertical="center"/>
    </xf>
    <xf numFmtId="0" fontId="28" fillId="0" borderId="5" xfId="0" applyFont="1" applyBorder="1" applyAlignment="1"/>
    <xf numFmtId="3" fontId="0" fillId="0" borderId="5" xfId="0" applyNumberFormat="1" applyFont="1" applyBorder="1" applyAlignment="1">
      <alignment horizontal="right"/>
    </xf>
    <xf numFmtId="171" fontId="0" fillId="0" borderId="5" xfId="0" applyNumberFormat="1" applyFont="1" applyBorder="1"/>
    <xf numFmtId="171" fontId="0" fillId="0" borderId="13" xfId="0" applyNumberFormat="1" applyFont="1" applyBorder="1"/>
    <xf numFmtId="0" fontId="0" fillId="0" borderId="5" xfId="0" applyFont="1" applyBorder="1" applyAlignment="1">
      <alignment horizontal="center"/>
    </xf>
    <xf numFmtId="167" fontId="0" fillId="0" borderId="7" xfId="0" applyNumberFormat="1" applyFont="1" applyBorder="1"/>
    <xf numFmtId="0" fontId="0" fillId="0" borderId="9" xfId="0" applyFont="1" applyBorder="1" applyAlignment="1">
      <alignment horizontal="right"/>
    </xf>
    <xf numFmtId="0" fontId="28" fillId="0" borderId="5" xfId="0" applyFont="1" applyBorder="1"/>
    <xf numFmtId="167" fontId="0" fillId="0" borderId="7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left"/>
    </xf>
    <xf numFmtId="0" fontId="9" fillId="0" borderId="9" xfId="0" applyFont="1" applyBorder="1" applyAlignment="1">
      <alignment horizontal="right"/>
    </xf>
    <xf numFmtId="49" fontId="0" fillId="0" borderId="9" xfId="0" applyNumberFormat="1" applyFont="1" applyBorder="1" applyAlignment="1">
      <alignment horizontal="right"/>
    </xf>
    <xf numFmtId="49" fontId="9" fillId="0" borderId="9" xfId="0" applyNumberFormat="1" applyFont="1" applyBorder="1" applyAlignment="1">
      <alignment horizontal="right"/>
    </xf>
    <xf numFmtId="49" fontId="56" fillId="0" borderId="9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right"/>
    </xf>
    <xf numFmtId="0" fontId="28" fillId="0" borderId="28" xfId="0" applyFont="1" applyBorder="1"/>
    <xf numFmtId="3" fontId="0" fillId="0" borderId="28" xfId="0" applyNumberFormat="1" applyFont="1" applyBorder="1"/>
    <xf numFmtId="3" fontId="0" fillId="0" borderId="31" xfId="0" applyNumberFormat="1" applyFont="1" applyBorder="1"/>
    <xf numFmtId="0" fontId="0" fillId="0" borderId="29" xfId="0" applyFont="1" applyBorder="1"/>
    <xf numFmtId="3" fontId="3" fillId="0" borderId="0" xfId="0" applyNumberFormat="1" applyFont="1" applyBorder="1"/>
    <xf numFmtId="177" fontId="0" fillId="0" borderId="0" xfId="0" applyNumberFormat="1"/>
    <xf numFmtId="169" fontId="41" fillId="0" borderId="11" xfId="0" applyNumberFormat="1" applyFont="1" applyFill="1" applyBorder="1" applyProtection="1"/>
    <xf numFmtId="0" fontId="40" fillId="0" borderId="66" xfId="0" applyFont="1" applyBorder="1" applyAlignment="1">
      <alignment horizontal="center" vertical="center"/>
    </xf>
    <xf numFmtId="0" fontId="28" fillId="5" borderId="107" xfId="0" applyFont="1" applyFill="1" applyBorder="1" applyAlignment="1">
      <alignment horizontal="center" vertical="center"/>
    </xf>
    <xf numFmtId="0" fontId="28" fillId="5" borderId="105" xfId="0" applyFont="1" applyFill="1" applyBorder="1" applyAlignment="1">
      <alignment horizontal="center" vertical="center"/>
    </xf>
    <xf numFmtId="0" fontId="28" fillId="5" borderId="105" xfId="0" applyFont="1" applyFill="1" applyBorder="1" applyAlignment="1">
      <alignment horizontal="center"/>
    </xf>
    <xf numFmtId="3" fontId="28" fillId="5" borderId="105" xfId="0" applyNumberFormat="1" applyFont="1" applyFill="1" applyBorder="1" applyAlignment="1" applyProtection="1">
      <alignment horizontal="center"/>
    </xf>
    <xf numFmtId="3" fontId="28" fillId="5" borderId="105" xfId="0" applyNumberFormat="1" applyFont="1" applyFill="1" applyBorder="1" applyAlignment="1" applyProtection="1">
      <alignment horizontal="center" vertical="center" wrapText="1"/>
    </xf>
    <xf numFmtId="0" fontId="28" fillId="5" borderId="105" xfId="0" applyFont="1" applyFill="1" applyBorder="1" applyAlignment="1">
      <alignment horizontal="center" vertical="center" wrapText="1"/>
    </xf>
    <xf numFmtId="49" fontId="28" fillId="5" borderId="34" xfId="0" applyNumberFormat="1" applyFont="1" applyFill="1" applyBorder="1" applyAlignment="1">
      <alignment horizontal="center" vertical="center" wrapText="1"/>
    </xf>
    <xf numFmtId="3" fontId="9" fillId="0" borderId="109" xfId="0" applyNumberFormat="1" applyFont="1" applyFill="1" applyBorder="1" applyAlignment="1" applyProtection="1">
      <alignment vertical="center"/>
    </xf>
    <xf numFmtId="3" fontId="9" fillId="0" borderId="109" xfId="0" applyNumberFormat="1" applyFont="1" applyBorder="1" applyAlignment="1">
      <alignment vertical="center"/>
    </xf>
    <xf numFmtId="3" fontId="0" fillId="0" borderId="104" xfId="0" applyNumberFormat="1" applyFont="1" applyBorder="1" applyAlignment="1" applyProtection="1">
      <alignment horizontal="left"/>
    </xf>
    <xf numFmtId="3" fontId="0" fillId="0" borderId="24" xfId="0" applyNumberFormat="1" applyFont="1" applyFill="1" applyBorder="1" applyProtection="1"/>
    <xf numFmtId="3" fontId="0" fillId="0" borderId="24" xfId="0" applyNumberFormat="1" applyFont="1" applyBorder="1"/>
    <xf numFmtId="169" fontId="0" fillId="0" borderId="34" xfId="0" applyNumberFormat="1" applyFont="1" applyFill="1" applyBorder="1" applyProtection="1"/>
    <xf numFmtId="3" fontId="0" fillId="0" borderId="104" xfId="0" applyNumberFormat="1" applyFont="1" applyFill="1" applyBorder="1" applyAlignment="1" applyProtection="1"/>
    <xf numFmtId="3" fontId="0" fillId="0" borderId="104" xfId="0" applyNumberFormat="1" applyFont="1" applyFill="1" applyBorder="1" applyAlignment="1" applyProtection="1">
      <alignment horizontal="left" vertical="center" wrapText="1"/>
    </xf>
    <xf numFmtId="3" fontId="0" fillId="0" borderId="104" xfId="0" applyNumberFormat="1" applyFont="1" applyFill="1" applyBorder="1" applyAlignment="1" applyProtection="1">
      <alignment horizontal="left"/>
    </xf>
    <xf numFmtId="0" fontId="0" fillId="0" borderId="104" xfId="0" applyFont="1" applyBorder="1"/>
    <xf numFmtId="0" fontId="0" fillId="0" borderId="105" xfId="0" applyFont="1" applyBorder="1"/>
    <xf numFmtId="0" fontId="0" fillId="0" borderId="24" xfId="0" applyFont="1" applyBorder="1"/>
    <xf numFmtId="0" fontId="0" fillId="0" borderId="34" xfId="0" applyFont="1" applyBorder="1"/>
    <xf numFmtId="3" fontId="0" fillId="0" borderId="104" xfId="0" applyNumberFormat="1" applyFont="1" applyBorder="1" applyAlignment="1">
      <alignment horizontal="left"/>
    </xf>
    <xf numFmtId="3" fontId="0" fillId="0" borderId="113" xfId="0" applyNumberFormat="1" applyFont="1" applyBorder="1" applyAlignment="1" applyProtection="1">
      <alignment horizontal="left"/>
    </xf>
    <xf numFmtId="0" fontId="13" fillId="0" borderId="104" xfId="0" applyFont="1" applyBorder="1" applyAlignment="1"/>
    <xf numFmtId="0" fontId="13" fillId="0" borderId="0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3" fillId="0" borderId="0" xfId="0" applyFont="1" applyBorder="1"/>
    <xf numFmtId="0" fontId="40" fillId="0" borderId="104" xfId="0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right" vertical="center"/>
    </xf>
    <xf numFmtId="3" fontId="57" fillId="0" borderId="24" xfId="0" applyNumberFormat="1" applyFont="1" applyBorder="1" applyAlignment="1">
      <alignment horizontal="right" vertical="center"/>
    </xf>
    <xf numFmtId="0" fontId="30" fillId="0" borderId="104" xfId="0" applyFont="1" applyBorder="1" applyAlignment="1"/>
    <xf numFmtId="3" fontId="30" fillId="0" borderId="0" xfId="0" applyNumberFormat="1" applyFont="1" applyBorder="1" applyAlignment="1">
      <alignment horizontal="left"/>
    </xf>
    <xf numFmtId="3" fontId="30" fillId="0" borderId="24" xfId="0" applyNumberFormat="1" applyFont="1" applyBorder="1" applyAlignment="1">
      <alignment horizontal="left"/>
    </xf>
    <xf numFmtId="3" fontId="13" fillId="0" borderId="24" xfId="0" applyNumberFormat="1" applyFont="1" applyBorder="1" applyAlignment="1">
      <alignment horizontal="right"/>
    </xf>
    <xf numFmtId="3" fontId="30" fillId="0" borderId="0" xfId="0" applyNumberFormat="1" applyFont="1" applyBorder="1" applyAlignment="1">
      <alignment horizontal="right"/>
    </xf>
    <xf numFmtId="3" fontId="30" fillId="0" borderId="24" xfId="0" applyNumberFormat="1" applyFont="1" applyBorder="1" applyAlignment="1">
      <alignment horizontal="right"/>
    </xf>
    <xf numFmtId="3" fontId="40" fillId="0" borderId="0" xfId="0" applyNumberFormat="1" applyFont="1" applyBorder="1" applyAlignment="1">
      <alignment horizontal="right" vertical="center"/>
    </xf>
    <xf numFmtId="3" fontId="40" fillId="0" borderId="24" xfId="0" applyNumberFormat="1" applyFont="1" applyBorder="1" applyAlignment="1">
      <alignment horizontal="right" vertical="center"/>
    </xf>
    <xf numFmtId="0" fontId="9" fillId="0" borderId="104" xfId="0" applyFont="1" applyBorder="1" applyAlignment="1">
      <alignment horizontal="center" vertical="center"/>
    </xf>
    <xf numFmtId="3" fontId="55" fillId="0" borderId="0" xfId="0" applyNumberFormat="1" applyFont="1" applyBorder="1" applyAlignment="1">
      <alignment horizontal="right" vertical="center"/>
    </xf>
    <xf numFmtId="3" fontId="55" fillId="0" borderId="24" xfId="0" applyNumberFormat="1" applyFont="1" applyBorder="1" applyAlignment="1">
      <alignment horizontal="right" vertical="center"/>
    </xf>
    <xf numFmtId="0" fontId="30" fillId="0" borderId="103" xfId="0" applyFont="1" applyBorder="1"/>
    <xf numFmtId="0" fontId="30" fillId="0" borderId="36" xfId="0" applyFont="1" applyBorder="1"/>
    <xf numFmtId="167" fontId="0" fillId="0" borderId="0" xfId="0" applyNumberFormat="1" applyFont="1" applyFill="1" applyBorder="1"/>
    <xf numFmtId="0" fontId="40" fillId="0" borderId="38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3" fontId="39" fillId="0" borderId="95" xfId="0" applyNumberFormat="1" applyFont="1" applyBorder="1" applyAlignment="1" applyProtection="1">
      <alignment horizontal="left" vertical="center"/>
    </xf>
    <xf numFmtId="3" fontId="9" fillId="0" borderId="12" xfId="0" applyNumberFormat="1" applyFont="1" applyBorder="1" applyAlignment="1" applyProtection="1">
      <alignment horizontal="left"/>
    </xf>
    <xf numFmtId="3" fontId="0" fillId="0" borderId="12" xfId="0" applyNumberFormat="1" applyFont="1" applyFill="1" applyBorder="1" applyAlignment="1" applyProtection="1"/>
    <xf numFmtId="3" fontId="30" fillId="0" borderId="12" xfId="0" applyNumberFormat="1" applyFont="1" applyFill="1" applyBorder="1" applyAlignment="1" applyProtection="1"/>
    <xf numFmtId="3" fontId="9" fillId="0" borderId="38" xfId="0" applyNumberFormat="1" applyFont="1" applyFill="1" applyBorder="1" applyProtection="1"/>
    <xf numFmtId="3" fontId="0" fillId="0" borderId="38" xfId="0" applyNumberFormat="1" applyFont="1" applyFill="1" applyBorder="1" applyProtection="1"/>
    <xf numFmtId="3" fontId="47" fillId="0" borderId="38" xfId="0" applyNumberFormat="1" applyFont="1" applyFill="1" applyBorder="1" applyProtection="1"/>
    <xf numFmtId="3" fontId="30" fillId="0" borderId="38" xfId="0" applyNumberFormat="1" applyFont="1" applyFill="1" applyBorder="1" applyProtection="1"/>
    <xf numFmtId="3" fontId="9" fillId="0" borderId="123" xfId="0" applyNumberFormat="1" applyFont="1" applyFill="1" applyBorder="1" applyProtection="1"/>
    <xf numFmtId="3" fontId="9" fillId="0" borderId="127" xfId="0" applyNumberFormat="1" applyFont="1" applyFill="1" applyBorder="1" applyProtection="1"/>
    <xf numFmtId="3" fontId="0" fillId="0" borderId="123" xfId="0" applyNumberFormat="1" applyFont="1" applyFill="1" applyBorder="1" applyProtection="1"/>
    <xf numFmtId="3" fontId="0" fillId="0" borderId="127" xfId="0" applyNumberFormat="1" applyFont="1" applyFill="1" applyBorder="1" applyProtection="1"/>
    <xf numFmtId="3" fontId="30" fillId="0" borderId="123" xfId="0" applyNumberFormat="1" applyFont="1" applyFill="1" applyBorder="1" applyProtection="1"/>
    <xf numFmtId="3" fontId="47" fillId="0" borderId="127" xfId="0" applyNumberFormat="1" applyFont="1" applyFill="1" applyBorder="1" applyProtection="1"/>
    <xf numFmtId="3" fontId="47" fillId="0" borderId="123" xfId="0" applyNumberFormat="1" applyFont="1" applyFill="1" applyBorder="1" applyProtection="1"/>
    <xf numFmtId="3" fontId="30" fillId="0" borderId="127" xfId="0" applyNumberFormat="1" applyFont="1" applyFill="1" applyBorder="1" applyProtection="1"/>
    <xf numFmtId="3" fontId="30" fillId="0" borderId="0" xfId="0" applyNumberFormat="1" applyFont="1" applyBorder="1"/>
    <xf numFmtId="0" fontId="41" fillId="0" borderId="21" xfId="0" applyFont="1" applyBorder="1" applyAlignment="1">
      <alignment horizontal="center" vertical="center"/>
    </xf>
    <xf numFmtId="3" fontId="6" fillId="0" borderId="0" xfId="0" applyNumberFormat="1" applyFont="1"/>
    <xf numFmtId="3" fontId="5" fillId="0" borderId="0" xfId="0" applyNumberFormat="1" applyFont="1" applyBorder="1"/>
    <xf numFmtId="0" fontId="29" fillId="0" borderId="0" xfId="0" applyFont="1" applyBorder="1"/>
    <xf numFmtId="178" fontId="46" fillId="0" borderId="0" xfId="0" applyNumberFormat="1" applyFont="1" applyBorder="1" applyAlignment="1">
      <alignment horizontal="center"/>
    </xf>
    <xf numFmtId="3" fontId="29" fillId="0" borderId="0" xfId="0" applyNumberFormat="1" applyFont="1" applyBorder="1"/>
    <xf numFmtId="3" fontId="46" fillId="0" borderId="0" xfId="0" applyNumberFormat="1" applyFont="1" applyBorder="1" applyAlignment="1">
      <alignment horizontal="center"/>
    </xf>
    <xf numFmtId="3" fontId="9" fillId="0" borderId="104" xfId="0" applyNumberFormat="1" applyFont="1" applyBorder="1" applyAlignment="1" applyProtection="1">
      <alignment horizontal="left"/>
    </xf>
    <xf numFmtId="169" fontId="9" fillId="0" borderId="139" xfId="0" applyNumberFormat="1" applyFont="1" applyFill="1" applyBorder="1" applyProtection="1"/>
    <xf numFmtId="0" fontId="0" fillId="0" borderId="104" xfId="0" applyFont="1" applyBorder="1" applyAlignment="1"/>
    <xf numFmtId="0" fontId="0" fillId="0" borderId="116" xfId="0" applyFont="1" applyBorder="1" applyAlignment="1"/>
    <xf numFmtId="3" fontId="55" fillId="0" borderId="116" xfId="0" applyNumberFormat="1" applyFont="1" applyBorder="1" applyAlignment="1">
      <alignment horizontal="right" vertical="center"/>
    </xf>
    <xf numFmtId="0" fontId="30" fillId="0" borderId="120" xfId="0" applyFont="1" applyBorder="1"/>
    <xf numFmtId="0" fontId="0" fillId="0" borderId="0" xfId="0"/>
    <xf numFmtId="3" fontId="0" fillId="0" borderId="123" xfId="0" applyNumberFormat="1" applyFont="1" applyBorder="1"/>
    <xf numFmtId="0" fontId="39" fillId="7" borderId="53" xfId="0" applyFont="1" applyFill="1" applyBorder="1" applyAlignment="1">
      <alignment horizontal="center" vertical="center" wrapText="1"/>
    </xf>
    <xf numFmtId="0" fontId="39" fillId="7" borderId="83" xfId="0" applyFont="1" applyFill="1" applyBorder="1" applyAlignment="1">
      <alignment horizontal="center" vertical="center"/>
    </xf>
    <xf numFmtId="0" fontId="39" fillId="7" borderId="56" xfId="0" applyFont="1" applyFill="1" applyBorder="1" applyAlignment="1">
      <alignment horizontal="center" vertical="center"/>
    </xf>
    <xf numFmtId="0" fontId="39" fillId="7" borderId="57" xfId="0" applyFont="1" applyFill="1" applyBorder="1" applyAlignment="1">
      <alignment horizontal="center" vertical="center"/>
    </xf>
    <xf numFmtId="0" fontId="39" fillId="7" borderId="55" xfId="0" applyFont="1" applyFill="1" applyBorder="1" applyAlignment="1">
      <alignment horizontal="center" vertical="center"/>
    </xf>
    <xf numFmtId="0" fontId="39" fillId="7" borderId="84" xfId="0" applyFont="1" applyFill="1" applyBorder="1" applyAlignment="1">
      <alignment horizontal="center" vertical="center"/>
    </xf>
    <xf numFmtId="0" fontId="39" fillId="7" borderId="54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/>
    </xf>
    <xf numFmtId="0" fontId="39" fillId="7" borderId="20" xfId="0" applyFont="1" applyFill="1" applyBorder="1" applyAlignment="1">
      <alignment horizontal="center" vertical="center"/>
    </xf>
    <xf numFmtId="0" fontId="39" fillId="7" borderId="65" xfId="0" applyFont="1" applyFill="1" applyBorder="1" applyAlignment="1">
      <alignment horizontal="center" vertical="center"/>
    </xf>
    <xf numFmtId="0" fontId="39" fillId="7" borderId="43" xfId="0" applyFont="1" applyFill="1" applyBorder="1" applyAlignment="1">
      <alignment horizontal="center" vertical="center" wrapText="1"/>
    </xf>
    <xf numFmtId="0" fontId="39" fillId="7" borderId="43" xfId="0" applyFont="1" applyFill="1" applyBorder="1" applyAlignment="1">
      <alignment horizontal="center" vertical="center"/>
    </xf>
    <xf numFmtId="0" fontId="39" fillId="7" borderId="142" xfId="0" applyFont="1" applyFill="1" applyBorder="1" applyAlignment="1">
      <alignment horizontal="center" vertical="center" wrapText="1"/>
    </xf>
    <xf numFmtId="3" fontId="39" fillId="7" borderId="106" xfId="0" applyNumberFormat="1" applyFont="1" applyFill="1" applyBorder="1" applyAlignment="1" applyProtection="1">
      <alignment horizontal="center" vertical="center"/>
    </xf>
    <xf numFmtId="3" fontId="39" fillId="7" borderId="120" xfId="0" applyNumberFormat="1" applyFont="1" applyFill="1" applyBorder="1" applyAlignment="1" applyProtection="1">
      <alignment horizontal="center" vertical="center" wrapText="1"/>
    </xf>
    <xf numFmtId="0" fontId="39" fillId="7" borderId="8" xfId="0" applyFont="1" applyFill="1" applyBorder="1" applyAlignment="1">
      <alignment horizontal="center" vertical="center"/>
    </xf>
    <xf numFmtId="0" fontId="39" fillId="7" borderId="30" xfId="0" applyFont="1" applyFill="1" applyBorder="1" applyAlignment="1">
      <alignment horizontal="center" vertical="center"/>
    </xf>
    <xf numFmtId="0" fontId="39" fillId="7" borderId="8" xfId="0" applyFont="1" applyFill="1" applyBorder="1" applyAlignment="1">
      <alignment horizontal="center" vertical="center" wrapText="1"/>
    </xf>
    <xf numFmtId="0" fontId="9" fillId="8" borderId="93" xfId="0" applyFont="1" applyFill="1" applyBorder="1" applyAlignment="1">
      <alignment horizontal="center" vertical="center"/>
    </xf>
    <xf numFmtId="0" fontId="9" fillId="8" borderId="85" xfId="0" applyFont="1" applyFill="1" applyBorder="1" applyAlignment="1">
      <alignment horizontal="center" vertical="center"/>
    </xf>
    <xf numFmtId="3" fontId="42" fillId="0" borderId="15" xfId="0" applyNumberFormat="1" applyFont="1" applyBorder="1"/>
    <xf numFmtId="3" fontId="13" fillId="0" borderId="34" xfId="0" applyNumberFormat="1" applyFont="1" applyBorder="1" applyAlignment="1">
      <alignment horizontal="right"/>
    </xf>
    <xf numFmtId="3" fontId="42" fillId="0" borderId="7" xfId="0" applyNumberFormat="1" applyFont="1" applyFill="1" applyBorder="1"/>
    <xf numFmtId="3" fontId="0" fillId="0" borderId="105" xfId="0" applyNumberFormat="1" applyFont="1" applyBorder="1"/>
    <xf numFmtId="3" fontId="0" fillId="0" borderId="140" xfId="0" applyNumberFormat="1" applyFont="1" applyFill="1" applyBorder="1" applyAlignment="1" applyProtection="1">
      <alignment horizontal="left"/>
    </xf>
    <xf numFmtId="171" fontId="0" fillId="0" borderId="0" xfId="0" applyNumberFormat="1"/>
    <xf numFmtId="169" fontId="0" fillId="0" borderId="12" xfId="0" applyNumberFormat="1" applyFont="1" applyBorder="1"/>
    <xf numFmtId="3" fontId="30" fillId="0" borderId="145" xfId="0" applyNumberFormat="1" applyFont="1" applyBorder="1"/>
    <xf numFmtId="0" fontId="39" fillId="5" borderId="9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/>
    </xf>
    <xf numFmtId="0" fontId="39" fillId="4" borderId="7" xfId="0" applyFont="1" applyFill="1" applyBorder="1" applyAlignment="1">
      <alignment horizontal="center"/>
    </xf>
    <xf numFmtId="0" fontId="41" fillId="0" borderId="9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/>
    </xf>
    <xf numFmtId="0" fontId="2" fillId="7" borderId="13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68" xfId="0" applyFont="1" applyFill="1" applyBorder="1" applyAlignment="1">
      <alignment horizontal="center" vertical="center"/>
    </xf>
    <xf numFmtId="0" fontId="2" fillId="7" borderId="155" xfId="0" applyFont="1" applyFill="1" applyBorder="1" applyAlignment="1">
      <alignment horizontal="center" vertical="center"/>
    </xf>
    <xf numFmtId="3" fontId="55" fillId="0" borderId="5" xfId="0" applyNumberFormat="1" applyFont="1" applyBorder="1" applyAlignment="1">
      <alignment horizontal="right" vertical="center"/>
    </xf>
    <xf numFmtId="3" fontId="39" fillId="0" borderId="5" xfId="0" applyNumberFormat="1" applyFont="1" applyFill="1" applyBorder="1"/>
    <xf numFmtId="169" fontId="39" fillId="0" borderId="7" xfId="0" applyNumberFormat="1" applyFont="1" applyFill="1" applyBorder="1" applyAlignment="1">
      <alignment horizontal="center"/>
    </xf>
    <xf numFmtId="3" fontId="9" fillId="0" borderId="5" xfId="0" applyNumberFormat="1" applyFont="1" applyFill="1" applyBorder="1"/>
    <xf numFmtId="169" fontId="9" fillId="0" borderId="7" xfId="0" applyNumberFormat="1" applyFont="1" applyFill="1" applyBorder="1" applyAlignment="1">
      <alignment horizontal="center"/>
    </xf>
    <xf numFmtId="3" fontId="9" fillId="0" borderId="5" xfId="0" applyNumberFormat="1" applyFont="1" applyBorder="1"/>
    <xf numFmtId="169" fontId="9" fillId="0" borderId="7" xfId="0" applyNumberFormat="1" applyFont="1" applyBorder="1" applyAlignment="1">
      <alignment horizontal="center"/>
    </xf>
    <xf numFmtId="3" fontId="19" fillId="0" borderId="0" xfId="0" applyNumberFormat="1" applyFont="1"/>
    <xf numFmtId="3" fontId="28" fillId="0" borderId="5" xfId="0" applyNumberFormat="1" applyFont="1" applyFill="1" applyBorder="1"/>
    <xf numFmtId="169" fontId="28" fillId="0" borderId="7" xfId="0" applyNumberFormat="1" applyFont="1" applyFill="1" applyBorder="1" applyAlignment="1">
      <alignment horizontal="center"/>
    </xf>
    <xf numFmtId="3" fontId="39" fillId="0" borderId="5" xfId="0" applyNumberFormat="1" applyFont="1" applyBorder="1"/>
    <xf numFmtId="169" fontId="39" fillId="0" borderId="7" xfId="0" applyNumberFormat="1" applyFont="1" applyBorder="1" applyAlignment="1">
      <alignment horizontal="center"/>
    </xf>
    <xf numFmtId="3" fontId="28" fillId="0" borderId="5" xfId="0" applyNumberFormat="1" applyFont="1" applyBorder="1"/>
    <xf numFmtId="169" fontId="28" fillId="0" borderId="7" xfId="0" applyNumberFormat="1" applyFont="1" applyBorder="1" applyAlignment="1">
      <alignment horizontal="center"/>
    </xf>
    <xf numFmtId="0" fontId="28" fillId="0" borderId="9" xfId="0" applyFont="1" applyBorder="1"/>
    <xf numFmtId="0" fontId="51" fillId="0" borderId="9" xfId="0" applyFont="1" applyBorder="1"/>
    <xf numFmtId="0" fontId="59" fillId="0" borderId="9" xfId="0" applyFont="1" applyBorder="1"/>
    <xf numFmtId="0" fontId="60" fillId="0" borderId="9" xfId="0" applyFont="1" applyBorder="1"/>
    <xf numFmtId="0" fontId="39" fillId="0" borderId="69" xfId="0" applyFont="1" applyBorder="1"/>
    <xf numFmtId="0" fontId="9" fillId="0" borderId="9" xfId="0" applyFont="1" applyBorder="1"/>
    <xf numFmtId="0" fontId="9" fillId="0" borderId="5" xfId="0" applyFont="1" applyBorder="1"/>
    <xf numFmtId="169" fontId="55" fillId="0" borderId="7" xfId="0" applyNumberFormat="1" applyFont="1" applyBorder="1" applyAlignment="1">
      <alignment horizontal="center" vertical="center"/>
    </xf>
    <xf numFmtId="0" fontId="39" fillId="7" borderId="159" xfId="0" applyFont="1" applyFill="1" applyBorder="1" applyAlignment="1">
      <alignment horizontal="center" vertical="center" wrapText="1"/>
    </xf>
    <xf numFmtId="169" fontId="42" fillId="4" borderId="11" xfId="0" applyNumberFormat="1" applyFont="1" applyFill="1" applyBorder="1"/>
    <xf numFmtId="0" fontId="24" fillId="0" borderId="0" xfId="0" applyFont="1" applyBorder="1" applyAlignment="1">
      <alignment horizontal="center"/>
    </xf>
    <xf numFmtId="0" fontId="61" fillId="0" borderId="0" xfId="0" applyFont="1"/>
    <xf numFmtId="0" fontId="2" fillId="8" borderId="141" xfId="0" applyFont="1" applyFill="1" applyBorder="1" applyAlignment="1">
      <alignment horizontal="center" vertical="center" wrapText="1"/>
    </xf>
    <xf numFmtId="0" fontId="2" fillId="8" borderId="134" xfId="0" applyFont="1" applyFill="1" applyBorder="1" applyAlignment="1">
      <alignment horizontal="center" vertical="center" wrapText="1"/>
    </xf>
    <xf numFmtId="0" fontId="2" fillId="8" borderId="135" xfId="0" applyFont="1" applyFill="1" applyBorder="1" applyAlignment="1">
      <alignment horizontal="center" vertical="center" wrapText="1"/>
    </xf>
    <xf numFmtId="0" fontId="9" fillId="0" borderId="134" xfId="0" applyFont="1" applyBorder="1" applyAlignment="1">
      <alignment horizontal="center" vertical="center"/>
    </xf>
    <xf numFmtId="3" fontId="39" fillId="0" borderId="141" xfId="0" applyNumberFormat="1" applyFont="1" applyBorder="1" applyAlignment="1">
      <alignment vertical="center"/>
    </xf>
    <xf numFmtId="3" fontId="39" fillId="0" borderId="134" xfId="0" applyNumberFormat="1" applyFont="1" applyBorder="1" applyAlignment="1">
      <alignment vertical="center"/>
    </xf>
    <xf numFmtId="167" fontId="9" fillId="0" borderId="139" xfId="0" applyNumberFormat="1" applyFont="1" applyBorder="1" applyAlignment="1">
      <alignment vertical="center"/>
    </xf>
    <xf numFmtId="0" fontId="3" fillId="0" borderId="140" xfId="0" applyFont="1" applyBorder="1" applyAlignment="1">
      <alignment vertical="center"/>
    </xf>
    <xf numFmtId="3" fontId="28" fillId="0" borderId="5" xfId="0" applyNumberFormat="1" applyFont="1" applyBorder="1" applyAlignment="1">
      <alignment vertical="center"/>
    </xf>
    <xf numFmtId="3" fontId="28" fillId="0" borderId="140" xfId="0" applyNumberFormat="1" applyFont="1" applyBorder="1" applyAlignment="1">
      <alignment vertical="center"/>
    </xf>
    <xf numFmtId="3" fontId="28" fillId="0" borderId="21" xfId="0" applyNumberFormat="1" applyFont="1" applyBorder="1" applyAlignment="1">
      <alignment vertical="center"/>
    </xf>
    <xf numFmtId="3" fontId="28" fillId="0" borderId="14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167" fontId="0" fillId="0" borderId="34" xfId="0" applyNumberFormat="1" applyFont="1" applyBorder="1" applyAlignment="1">
      <alignment vertical="center"/>
    </xf>
    <xf numFmtId="3" fontId="28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3" fontId="28" fillId="0" borderId="149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79" fontId="28" fillId="0" borderId="21" xfId="9" applyNumberFormat="1" applyFont="1" applyBorder="1" applyAlignment="1">
      <alignment vertical="center"/>
    </xf>
    <xf numFmtId="179" fontId="28" fillId="0" borderId="14" xfId="9" applyNumberFormat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67" fontId="28" fillId="0" borderId="34" xfId="0" applyNumberFormat="1" applyFont="1" applyBorder="1" applyAlignment="1">
      <alignment vertical="center"/>
    </xf>
    <xf numFmtId="0" fontId="9" fillId="0" borderId="137" xfId="0" applyFont="1" applyBorder="1" applyAlignment="1">
      <alignment horizontal="center" vertical="center"/>
    </xf>
    <xf numFmtId="3" fontId="39" fillId="4" borderId="147" xfId="0" applyNumberFormat="1" applyFont="1" applyFill="1" applyBorder="1" applyAlignment="1">
      <alignment vertical="center"/>
    </xf>
    <xf numFmtId="3" fontId="28" fillId="4" borderId="5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8" fillId="0" borderId="24" xfId="0" applyNumberFormat="1" applyFont="1" applyBorder="1" applyAlignment="1">
      <alignment vertical="center"/>
    </xf>
    <xf numFmtId="3" fontId="28" fillId="4" borderId="24" xfId="0" applyNumberFormat="1" applyFont="1" applyFill="1" applyBorder="1" applyAlignment="1">
      <alignment vertical="center"/>
    </xf>
    <xf numFmtId="3" fontId="39" fillId="0" borderId="141" xfId="0" applyNumberFormat="1" applyFont="1" applyBorder="1" applyAlignment="1">
      <alignment horizontal="right" vertical="center"/>
    </xf>
    <xf numFmtId="0" fontId="39" fillId="7" borderId="106" xfId="0" applyFont="1" applyFill="1" applyBorder="1" applyAlignment="1">
      <alignment horizontal="center" vertical="center"/>
    </xf>
    <xf numFmtId="3" fontId="39" fillId="7" borderId="133" xfId="0" applyNumberFormat="1" applyFont="1" applyFill="1" applyBorder="1" applyAlignment="1" applyProtection="1">
      <alignment horizontal="center" vertical="center" wrapText="1"/>
    </xf>
    <xf numFmtId="3" fontId="39" fillId="7" borderId="143" xfId="0" applyNumberFormat="1" applyFont="1" applyFill="1" applyBorder="1" applyAlignment="1" applyProtection="1">
      <alignment horizontal="center" vertical="center"/>
    </xf>
    <xf numFmtId="3" fontId="28" fillId="5" borderId="161" xfId="0" applyNumberFormat="1" applyFont="1" applyFill="1" applyBorder="1" applyAlignment="1" applyProtection="1">
      <alignment horizontal="center"/>
    </xf>
    <xf numFmtId="3" fontId="9" fillId="0" borderId="162" xfId="0" applyNumberFormat="1" applyFont="1" applyFill="1" applyBorder="1" applyAlignment="1" applyProtection="1">
      <alignment vertical="center"/>
    </xf>
    <xf numFmtId="0" fontId="0" fillId="0" borderId="161" xfId="0" applyFont="1" applyBorder="1"/>
    <xf numFmtId="3" fontId="39" fillId="0" borderId="109" xfId="0" applyNumberFormat="1" applyFont="1" applyBorder="1" applyAlignment="1" applyProtection="1">
      <alignment horizontal="left" vertical="center"/>
    </xf>
    <xf numFmtId="3" fontId="39" fillId="0" borderId="24" xfId="0" applyNumberFormat="1" applyFont="1" applyBorder="1" applyAlignment="1" applyProtection="1">
      <alignment horizontal="left"/>
    </xf>
    <xf numFmtId="3" fontId="28" fillId="0" borderId="24" xfId="0" applyNumberFormat="1" applyFont="1" applyBorder="1" applyAlignment="1" applyProtection="1">
      <alignment horizontal="left"/>
    </xf>
    <xf numFmtId="3" fontId="39" fillId="0" borderId="111" xfId="0" applyNumberFormat="1" applyFont="1" applyBorder="1" applyAlignment="1" applyProtection="1">
      <alignment horizontal="left" vertical="center"/>
    </xf>
    <xf numFmtId="3" fontId="28" fillId="0" borderId="24" xfId="0" applyNumberFormat="1" applyFont="1" applyFill="1" applyBorder="1" applyAlignment="1" applyProtection="1"/>
    <xf numFmtId="3" fontId="28" fillId="0" borderId="24" xfId="0" applyNumberFormat="1" applyFont="1" applyFill="1" applyBorder="1" applyAlignment="1" applyProtection="1">
      <alignment vertical="center" wrapText="1"/>
    </xf>
    <xf numFmtId="3" fontId="39" fillId="0" borderId="109" xfId="0" applyNumberFormat="1" applyFont="1" applyFill="1" applyBorder="1" applyAlignment="1" applyProtection="1">
      <alignment vertical="center"/>
    </xf>
    <xf numFmtId="3" fontId="28" fillId="0" borderId="112" xfId="0" applyNumberFormat="1" applyFont="1" applyFill="1" applyBorder="1" applyAlignment="1" applyProtection="1"/>
    <xf numFmtId="0" fontId="28" fillId="0" borderId="105" xfId="0" applyFont="1" applyBorder="1"/>
    <xf numFmtId="3" fontId="28" fillId="0" borderId="24" xfId="0" applyNumberFormat="1" applyFont="1" applyBorder="1"/>
    <xf numFmtId="3" fontId="39" fillId="0" borderId="110" xfId="0" applyNumberFormat="1" applyFont="1" applyBorder="1" applyAlignment="1" applyProtection="1">
      <alignment horizontal="left" vertical="center"/>
    </xf>
    <xf numFmtId="3" fontId="39" fillId="0" borderId="111" xfId="0" applyNumberFormat="1" applyFont="1" applyFill="1" applyBorder="1" applyAlignment="1" applyProtection="1">
      <alignment vertical="center"/>
    </xf>
    <xf numFmtId="3" fontId="39" fillId="0" borderId="111" xfId="0" applyNumberFormat="1" applyFont="1" applyBorder="1" applyAlignment="1">
      <alignment vertical="center"/>
    </xf>
    <xf numFmtId="3" fontId="39" fillId="0" borderId="109" xfId="0" applyNumberFormat="1" applyFont="1" applyBorder="1" applyAlignment="1">
      <alignment vertical="center"/>
    </xf>
    <xf numFmtId="169" fontId="39" fillId="0" borderId="139" xfId="0" applyNumberFormat="1" applyFont="1" applyFill="1" applyBorder="1" applyAlignment="1" applyProtection="1">
      <alignment vertical="center"/>
    </xf>
    <xf numFmtId="3" fontId="39" fillId="0" borderId="108" xfId="0" applyNumberFormat="1" applyFont="1" applyBorder="1" applyAlignment="1" applyProtection="1">
      <alignment horizontal="left" vertical="center"/>
    </xf>
    <xf numFmtId="3" fontId="39" fillId="0" borderId="24" xfId="0" applyNumberFormat="1" applyFont="1" applyFill="1" applyBorder="1" applyProtection="1"/>
    <xf numFmtId="3" fontId="39" fillId="0" borderId="24" xfId="0" applyNumberFormat="1" applyFont="1" applyBorder="1"/>
    <xf numFmtId="169" fontId="39" fillId="0" borderId="34" xfId="0" applyNumberFormat="1" applyFont="1" applyFill="1" applyBorder="1" applyProtection="1"/>
    <xf numFmtId="3" fontId="39" fillId="0" borderId="108" xfId="0" applyNumberFormat="1" applyFont="1" applyFill="1" applyBorder="1" applyAlignment="1" applyProtection="1">
      <alignment horizontal="left" vertical="center"/>
    </xf>
    <xf numFmtId="3" fontId="39" fillId="0" borderId="162" xfId="0" applyNumberFormat="1" applyFont="1" applyBorder="1" applyAlignment="1">
      <alignment vertical="center"/>
    </xf>
    <xf numFmtId="3" fontId="39" fillId="0" borderId="114" xfId="0" applyNumberFormat="1" applyFont="1" applyBorder="1" applyAlignment="1" applyProtection="1">
      <alignment horizontal="center" vertical="center"/>
    </xf>
    <xf numFmtId="3" fontId="39" fillId="0" borderId="114" xfId="0" applyNumberFormat="1" applyFont="1" applyFill="1" applyBorder="1" applyAlignment="1" applyProtection="1">
      <alignment vertical="center"/>
    </xf>
    <xf numFmtId="3" fontId="39" fillId="0" borderId="114" xfId="0" applyNumberFormat="1" applyFont="1" applyBorder="1" applyAlignment="1">
      <alignment vertical="center"/>
    </xf>
    <xf numFmtId="0" fontId="39" fillId="8" borderId="144" xfId="0" applyFont="1" applyFill="1" applyBorder="1" applyAlignment="1">
      <alignment horizontal="center" vertical="center"/>
    </xf>
    <xf numFmtId="0" fontId="39" fillId="8" borderId="73" xfId="0" applyFont="1" applyFill="1" applyBorder="1" applyAlignment="1">
      <alignment horizontal="center" vertical="center"/>
    </xf>
    <xf numFmtId="0" fontId="39" fillId="8" borderId="126" xfId="0" applyFont="1" applyFill="1" applyBorder="1" applyAlignment="1">
      <alignment horizontal="center" vertical="center"/>
    </xf>
    <xf numFmtId="0" fontId="39" fillId="8" borderId="119" xfId="0" applyFont="1" applyFill="1" applyBorder="1" applyAlignment="1">
      <alignment horizontal="center" vertical="center" wrapText="1"/>
    </xf>
    <xf numFmtId="0" fontId="39" fillId="8" borderId="117" xfId="0" applyFont="1" applyFill="1" applyBorder="1"/>
    <xf numFmtId="0" fontId="39" fillId="8" borderId="124" xfId="0" applyFont="1" applyFill="1" applyBorder="1" applyAlignment="1">
      <alignment horizontal="center" vertical="center"/>
    </xf>
    <xf numFmtId="0" fontId="39" fillId="8" borderId="73" xfId="0" applyFont="1" applyFill="1" applyBorder="1" applyAlignment="1">
      <alignment horizontal="center"/>
    </xf>
    <xf numFmtId="0" fontId="39" fillId="8" borderId="126" xfId="0" applyFont="1" applyFill="1" applyBorder="1" applyAlignment="1">
      <alignment horizontal="center"/>
    </xf>
    <xf numFmtId="0" fontId="39" fillId="8" borderId="136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wrapText="1"/>
    </xf>
    <xf numFmtId="3" fontId="39" fillId="0" borderId="74" xfId="0" applyNumberFormat="1" applyFont="1" applyBorder="1" applyAlignment="1" applyProtection="1">
      <alignment horizontal="left" vertical="center"/>
    </xf>
    <xf numFmtId="3" fontId="39" fillId="0" borderId="125" xfId="0" applyNumberFormat="1" applyFont="1" applyFill="1" applyBorder="1" applyProtection="1"/>
    <xf numFmtId="3" fontId="39" fillId="0" borderId="73" xfId="0" applyNumberFormat="1" applyFont="1" applyFill="1" applyBorder="1" applyProtection="1"/>
    <xf numFmtId="3" fontId="39" fillId="0" borderId="126" xfId="0" applyNumberFormat="1" applyFont="1" applyFill="1" applyBorder="1" applyProtection="1"/>
    <xf numFmtId="3" fontId="39" fillId="0" borderId="136" xfId="0" applyNumberFormat="1" applyFont="1" applyFill="1" applyBorder="1" applyProtection="1"/>
    <xf numFmtId="3" fontId="39" fillId="0" borderId="73" xfId="0" applyNumberFormat="1" applyFont="1" applyBorder="1"/>
    <xf numFmtId="169" fontId="39" fillId="0" borderId="75" xfId="0" applyNumberFormat="1" applyFont="1" applyBorder="1"/>
    <xf numFmtId="3" fontId="39" fillId="0" borderId="44" xfId="0" applyNumberFormat="1" applyFont="1" applyBorder="1" applyAlignment="1" applyProtection="1">
      <alignment horizontal="left" vertical="center"/>
    </xf>
    <xf numFmtId="3" fontId="39" fillId="0" borderId="46" xfId="0" applyNumberFormat="1" applyFont="1" applyBorder="1" applyAlignment="1" applyProtection="1">
      <alignment horizontal="left" vertical="center"/>
    </xf>
    <xf numFmtId="3" fontId="39" fillId="0" borderId="128" xfId="0" applyNumberFormat="1" applyFont="1" applyFill="1" applyBorder="1" applyProtection="1"/>
    <xf numFmtId="3" fontId="39" fillId="0" borderId="45" xfId="0" applyNumberFormat="1" applyFont="1" applyFill="1" applyBorder="1" applyProtection="1"/>
    <xf numFmtId="3" fontId="39" fillId="0" borderId="129" xfId="0" applyNumberFormat="1" applyFont="1" applyFill="1" applyBorder="1" applyProtection="1"/>
    <xf numFmtId="3" fontId="39" fillId="0" borderId="44" xfId="0" applyNumberFormat="1" applyFont="1" applyFill="1" applyBorder="1" applyProtection="1"/>
    <xf numFmtId="3" fontId="39" fillId="0" borderId="45" xfId="0" applyNumberFormat="1" applyFont="1" applyBorder="1"/>
    <xf numFmtId="169" fontId="39" fillId="0" borderId="87" xfId="0" applyNumberFormat="1" applyFont="1" applyBorder="1"/>
    <xf numFmtId="3" fontId="39" fillId="0" borderId="76" xfId="0" applyNumberFormat="1" applyFont="1" applyBorder="1" applyAlignment="1" applyProtection="1">
      <alignment horizontal="left"/>
    </xf>
    <xf numFmtId="3" fontId="39" fillId="0" borderId="78" xfId="0" applyNumberFormat="1" applyFont="1" applyBorder="1" applyAlignment="1" applyProtection="1">
      <alignment horizontal="left" vertical="center"/>
    </xf>
    <xf numFmtId="3" fontId="39" fillId="0" borderId="130" xfId="0" applyNumberFormat="1" applyFont="1" applyFill="1" applyBorder="1" applyProtection="1"/>
    <xf numFmtId="3" fontId="39" fillId="0" borderId="77" xfId="0" applyNumberFormat="1" applyFont="1" applyFill="1" applyBorder="1" applyProtection="1"/>
    <xf numFmtId="3" fontId="39" fillId="0" borderId="131" xfId="0" applyNumberFormat="1" applyFont="1" applyFill="1" applyBorder="1" applyProtection="1"/>
    <xf numFmtId="3" fontId="39" fillId="0" borderId="76" xfId="0" applyNumberFormat="1" applyFont="1" applyFill="1" applyBorder="1" applyProtection="1"/>
    <xf numFmtId="3" fontId="39" fillId="0" borderId="77" xfId="0" applyNumberFormat="1" applyFont="1" applyBorder="1"/>
    <xf numFmtId="169" fontId="62" fillId="0" borderId="87" xfId="0" applyNumberFormat="1" applyFont="1" applyBorder="1"/>
    <xf numFmtId="3" fontId="39" fillId="0" borderId="74" xfId="0" applyNumberFormat="1" applyFont="1" applyFill="1" applyBorder="1" applyAlignment="1" applyProtection="1">
      <alignment horizontal="left" vertical="center"/>
    </xf>
    <xf numFmtId="3" fontId="39" fillId="0" borderId="95" xfId="0" applyNumberFormat="1" applyFont="1" applyFill="1" applyBorder="1" applyAlignment="1" applyProtection="1">
      <alignment vertical="center"/>
    </xf>
    <xf numFmtId="3" fontId="39" fillId="0" borderId="95" xfId="0" applyNumberFormat="1" applyFont="1" applyBorder="1" applyAlignment="1" applyProtection="1">
      <alignment horizontal="center" vertical="center"/>
    </xf>
    <xf numFmtId="3" fontId="39" fillId="0" borderId="125" xfId="0" applyNumberFormat="1" applyFont="1" applyFill="1" applyBorder="1" applyAlignment="1" applyProtection="1">
      <alignment vertical="center"/>
    </xf>
    <xf numFmtId="3" fontId="39" fillId="0" borderId="73" xfId="0" applyNumberFormat="1" applyFont="1" applyFill="1" applyBorder="1" applyAlignment="1" applyProtection="1">
      <alignment vertical="center"/>
    </xf>
    <xf numFmtId="3" fontId="39" fillId="0" borderId="126" xfId="0" applyNumberFormat="1" applyFont="1" applyFill="1" applyBorder="1" applyAlignment="1" applyProtection="1">
      <alignment vertical="center"/>
    </xf>
    <xf numFmtId="3" fontId="39" fillId="0" borderId="136" xfId="0" applyNumberFormat="1" applyFont="1" applyFill="1" applyBorder="1" applyAlignment="1" applyProtection="1">
      <alignment vertical="center"/>
    </xf>
    <xf numFmtId="3" fontId="39" fillId="0" borderId="73" xfId="0" applyNumberFormat="1" applyFont="1" applyBorder="1" applyAlignment="1">
      <alignment vertical="center"/>
    </xf>
    <xf numFmtId="3" fontId="28" fillId="0" borderId="12" xfId="0" applyNumberFormat="1" applyFont="1" applyBorder="1" applyAlignment="1" applyProtection="1">
      <alignment horizontal="left"/>
    </xf>
    <xf numFmtId="3" fontId="28" fillId="0" borderId="12" xfId="0" applyNumberFormat="1" applyFont="1" applyFill="1" applyBorder="1" applyAlignment="1" applyProtection="1"/>
    <xf numFmtId="0" fontId="39" fillId="8" borderId="122" xfId="0" applyFont="1" applyFill="1" applyBorder="1" applyAlignment="1">
      <alignment horizontal="center" vertical="center"/>
    </xf>
    <xf numFmtId="3" fontId="28" fillId="0" borderId="9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3" fontId="9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3" fontId="0" fillId="0" borderId="7" xfId="0" applyNumberFormat="1" applyFont="1" applyBorder="1"/>
    <xf numFmtId="3" fontId="9" fillId="0" borderId="7" xfId="0" applyNumberFormat="1" applyFont="1" applyBorder="1" applyAlignment="1">
      <alignment vertical="center"/>
    </xf>
    <xf numFmtId="0" fontId="39" fillId="0" borderId="0" xfId="0" applyFont="1"/>
    <xf numFmtId="0" fontId="24" fillId="0" borderId="0" xfId="0" applyFont="1" applyBorder="1" applyAlignment="1">
      <alignment horizontal="center"/>
    </xf>
    <xf numFmtId="3" fontId="39" fillId="0" borderId="169" xfId="0" applyNumberFormat="1" applyFont="1" applyBorder="1" applyAlignment="1">
      <alignment vertical="center"/>
    </xf>
    <xf numFmtId="3" fontId="28" fillId="0" borderId="170" xfId="0" applyNumberFormat="1" applyFont="1" applyBorder="1" applyAlignment="1">
      <alignment vertical="center"/>
    </xf>
    <xf numFmtId="0" fontId="39" fillId="8" borderId="13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/>
    </xf>
    <xf numFmtId="0" fontId="2" fillId="8" borderId="167" xfId="0" applyFont="1" applyFill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/>
    </xf>
    <xf numFmtId="0" fontId="9" fillId="8" borderId="115" xfId="0" applyFont="1" applyFill="1" applyBorder="1" applyAlignment="1">
      <alignment horizontal="center" vertical="center" wrapText="1"/>
    </xf>
    <xf numFmtId="0" fontId="9" fillId="8" borderId="82" xfId="0" applyFont="1" applyFill="1" applyBorder="1" applyAlignment="1">
      <alignment horizontal="center" vertical="center" wrapText="1"/>
    </xf>
    <xf numFmtId="0" fontId="9" fillId="8" borderId="91" xfId="0" applyFont="1" applyFill="1" applyBorder="1" applyAlignment="1">
      <alignment horizontal="center" vertical="center"/>
    </xf>
    <xf numFmtId="0" fontId="9" fillId="8" borderId="96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/>
    </xf>
    <xf numFmtId="0" fontId="40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39" fillId="7" borderId="80" xfId="0" applyFont="1" applyFill="1" applyBorder="1" applyAlignment="1">
      <alignment horizontal="center" vertical="center"/>
    </xf>
    <xf numFmtId="0" fontId="39" fillId="7" borderId="81" xfId="0" applyFont="1" applyFill="1" applyBorder="1" applyAlignment="1">
      <alignment horizontal="center" vertical="center"/>
    </xf>
    <xf numFmtId="0" fontId="39" fillId="7" borderId="52" xfId="0" applyFont="1" applyFill="1" applyBorder="1" applyAlignment="1">
      <alignment horizontal="center" vertical="center" wrapText="1"/>
    </xf>
    <xf numFmtId="0" fontId="39" fillId="7" borderId="53" xfId="0" applyFont="1" applyFill="1" applyBorder="1" applyAlignment="1">
      <alignment horizontal="center" vertical="center" wrapText="1"/>
    </xf>
    <xf numFmtId="0" fontId="39" fillId="7" borderId="48" xfId="0" applyFont="1" applyFill="1" applyBorder="1" applyAlignment="1">
      <alignment horizontal="center" vertical="center"/>
    </xf>
    <xf numFmtId="0" fontId="39" fillId="7" borderId="51" xfId="0" applyFont="1" applyFill="1" applyBorder="1" applyAlignment="1">
      <alignment horizontal="center" vertical="center"/>
    </xf>
    <xf numFmtId="0" fontId="39" fillId="7" borderId="97" xfId="0" applyFont="1" applyFill="1" applyBorder="1" applyAlignment="1">
      <alignment horizontal="center" vertical="center"/>
    </xf>
    <xf numFmtId="0" fontId="39" fillId="7" borderId="98" xfId="0" applyFont="1" applyFill="1" applyBorder="1" applyAlignment="1">
      <alignment horizontal="center" vertical="center"/>
    </xf>
    <xf numFmtId="0" fontId="39" fillId="7" borderId="99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9" fillId="7" borderId="58" xfId="0" applyFont="1" applyFill="1" applyBorder="1" applyAlignment="1">
      <alignment horizontal="center" vertical="center" wrapText="1"/>
    </xf>
    <xf numFmtId="0" fontId="39" fillId="7" borderId="61" xfId="0" applyFont="1" applyFill="1" applyBorder="1" applyAlignment="1">
      <alignment horizontal="center" vertical="center" wrapText="1"/>
    </xf>
    <xf numFmtId="0" fontId="39" fillId="7" borderId="59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39" fillId="7" borderId="60" xfId="0" applyFont="1" applyFill="1" applyBorder="1" applyAlignment="1">
      <alignment horizontal="center" vertical="center"/>
    </xf>
    <xf numFmtId="0" fontId="39" fillId="7" borderId="18" xfId="0" applyFont="1" applyFill="1" applyBorder="1" applyAlignment="1">
      <alignment horizontal="center" vertical="center"/>
    </xf>
    <xf numFmtId="0" fontId="39" fillId="7" borderId="88" xfId="0" applyFont="1" applyFill="1" applyBorder="1" applyAlignment="1">
      <alignment horizontal="center" vertical="center"/>
    </xf>
    <xf numFmtId="0" fontId="39" fillId="7" borderId="89" xfId="0" applyFont="1" applyFill="1" applyBorder="1" applyAlignment="1">
      <alignment horizontal="center" vertical="center"/>
    </xf>
    <xf numFmtId="0" fontId="39" fillId="7" borderId="90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39" fillId="7" borderId="63" xfId="0" applyFont="1" applyFill="1" applyBorder="1" applyAlignment="1">
      <alignment horizontal="center" vertical="center"/>
    </xf>
    <xf numFmtId="0" fontId="39" fillId="7" borderId="64" xfId="0" applyFont="1" applyFill="1" applyBorder="1" applyAlignment="1">
      <alignment horizontal="center" vertical="center"/>
    </xf>
    <xf numFmtId="0" fontId="39" fillId="7" borderId="100" xfId="0" applyFont="1" applyFill="1" applyBorder="1" applyAlignment="1">
      <alignment horizontal="center" vertical="center"/>
    </xf>
    <xf numFmtId="0" fontId="39" fillId="7" borderId="101" xfId="0" applyFont="1" applyFill="1" applyBorder="1" applyAlignment="1">
      <alignment horizontal="center" vertical="center"/>
    </xf>
    <xf numFmtId="0" fontId="39" fillId="7" borderId="102" xfId="0" applyFont="1" applyFill="1" applyBorder="1" applyAlignment="1">
      <alignment horizontal="center" vertical="center"/>
    </xf>
    <xf numFmtId="0" fontId="39" fillId="8" borderId="160" xfId="0" applyFont="1" applyFill="1" applyBorder="1" applyAlignment="1">
      <alignment horizontal="center" vertical="center" wrapText="1"/>
    </xf>
    <xf numFmtId="0" fontId="39" fillId="8" borderId="132" xfId="0" applyFont="1" applyFill="1" applyBorder="1" applyAlignment="1">
      <alignment horizontal="center" vertical="center" wrapText="1"/>
    </xf>
    <xf numFmtId="0" fontId="39" fillId="7" borderId="42" xfId="0" applyFont="1" applyFill="1" applyBorder="1" applyAlignment="1">
      <alignment horizontal="center" vertical="center" wrapText="1"/>
    </xf>
    <xf numFmtId="0" fontId="39" fillId="7" borderId="166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0" fontId="39" fillId="7" borderId="47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157" xfId="0" applyFont="1" applyFill="1" applyBorder="1" applyAlignment="1">
      <alignment horizontal="center" vertical="center" wrapText="1"/>
    </xf>
    <xf numFmtId="0" fontId="2" fillId="8" borderId="156" xfId="0" applyFont="1" applyFill="1" applyBorder="1" applyAlignment="1">
      <alignment horizontal="center" vertical="center" wrapText="1"/>
    </xf>
    <xf numFmtId="0" fontId="2" fillId="8" borderId="151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52" xfId="0" applyFont="1" applyFill="1" applyBorder="1" applyAlignment="1">
      <alignment horizontal="center" vertical="center"/>
    </xf>
    <xf numFmtId="0" fontId="2" fillId="7" borderId="153" xfId="0" applyFont="1" applyFill="1" applyBorder="1" applyAlignment="1">
      <alignment horizontal="center" vertical="center"/>
    </xf>
    <xf numFmtId="0" fontId="2" fillId="7" borderId="154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39" fillId="7" borderId="92" xfId="0" applyFont="1" applyFill="1" applyBorder="1" applyAlignment="1">
      <alignment horizontal="center" vertical="center"/>
    </xf>
    <xf numFmtId="0" fontId="39" fillId="7" borderId="103" xfId="0" applyFont="1" applyFill="1" applyBorder="1" applyAlignment="1">
      <alignment horizontal="center" vertical="center"/>
    </xf>
    <xf numFmtId="0" fontId="39" fillId="7" borderId="94" xfId="0" applyFont="1" applyFill="1" applyBorder="1" applyAlignment="1">
      <alignment horizontal="center" vertical="center"/>
    </xf>
    <xf numFmtId="0" fontId="39" fillId="7" borderId="106" xfId="0" applyFont="1" applyFill="1" applyBorder="1" applyAlignment="1">
      <alignment horizontal="center" vertical="center"/>
    </xf>
    <xf numFmtId="3" fontId="39" fillId="7" borderId="94" xfId="0" applyNumberFormat="1" applyFont="1" applyFill="1" applyBorder="1" applyAlignment="1" applyProtection="1">
      <alignment horizontal="center" vertical="center" wrapText="1"/>
    </xf>
    <xf numFmtId="3" fontId="39" fillId="7" borderId="106" xfId="0" applyNumberFormat="1" applyFont="1" applyFill="1" applyBorder="1" applyAlignment="1" applyProtection="1">
      <alignment horizontal="center" vertical="center" wrapText="1"/>
    </xf>
    <xf numFmtId="170" fontId="39" fillId="7" borderId="163" xfId="0" applyNumberFormat="1" applyFont="1" applyFill="1" applyBorder="1" applyAlignment="1" applyProtection="1">
      <alignment horizontal="center" vertical="center" wrapText="1"/>
    </xf>
    <xf numFmtId="170" fontId="39" fillId="7" borderId="164" xfId="0" applyNumberFormat="1" applyFont="1" applyFill="1" applyBorder="1" applyAlignment="1" applyProtection="1">
      <alignment horizontal="center" vertical="center" wrapText="1"/>
    </xf>
    <xf numFmtId="170" fontId="39" fillId="7" borderId="165" xfId="0" applyNumberFormat="1" applyFont="1" applyFill="1" applyBorder="1" applyAlignment="1" applyProtection="1">
      <alignment horizontal="center" vertical="center" wrapText="1"/>
    </xf>
    <xf numFmtId="0" fontId="9" fillId="0" borderId="118" xfId="0" applyFont="1" applyBorder="1" applyAlignment="1">
      <alignment horizontal="center" vertical="center"/>
    </xf>
    <xf numFmtId="0" fontId="39" fillId="7" borderId="35" xfId="0" applyFont="1" applyFill="1" applyBorder="1" applyAlignment="1">
      <alignment horizontal="center" vertical="center" wrapText="1"/>
    </xf>
    <xf numFmtId="0" fontId="39" fillId="7" borderId="9" xfId="0" applyFont="1" applyFill="1" applyBorder="1" applyAlignment="1">
      <alignment horizontal="center" vertical="center" wrapText="1"/>
    </xf>
    <xf numFmtId="0" fontId="39" fillId="7" borderId="33" xfId="0" applyFont="1" applyFill="1" applyBorder="1" applyAlignment="1">
      <alignment horizontal="center" vertical="center" wrapText="1"/>
    </xf>
    <xf numFmtId="0" fontId="39" fillId="7" borderId="5" xfId="0" applyFont="1" applyFill="1" applyBorder="1" applyAlignment="1">
      <alignment horizontal="center" vertical="center" wrapText="1"/>
    </xf>
    <xf numFmtId="0" fontId="39" fillId="7" borderId="158" xfId="0" applyFont="1" applyFill="1" applyBorder="1" applyAlignment="1">
      <alignment horizontal="center" vertical="center"/>
    </xf>
    <xf numFmtId="0" fontId="39" fillId="7" borderId="36" xfId="0" applyFont="1" applyFill="1" applyBorder="1" applyAlignment="1">
      <alignment horizontal="center" vertical="center"/>
    </xf>
    <xf numFmtId="0" fontId="39" fillId="7" borderId="146" xfId="0" applyFont="1" applyFill="1" applyBorder="1" applyAlignment="1">
      <alignment horizontal="center" vertical="center"/>
    </xf>
    <xf numFmtId="0" fontId="39" fillId="7" borderId="158" xfId="0" applyFont="1" applyFill="1" applyBorder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" fillId="8" borderId="139" xfId="0" applyFont="1" applyFill="1" applyBorder="1" applyAlignment="1">
      <alignment horizontal="center" vertical="center" wrapText="1"/>
    </xf>
    <xf numFmtId="0" fontId="2" fillId="8" borderId="135" xfId="0" applyFont="1" applyFill="1" applyBorder="1" applyAlignment="1">
      <alignment horizontal="center" vertical="center" wrapText="1"/>
    </xf>
    <xf numFmtId="0" fontId="2" fillId="8" borderId="168" xfId="0" applyFont="1" applyFill="1" applyBorder="1" applyAlignment="1">
      <alignment horizontal="center" vertical="center" wrapText="1"/>
    </xf>
    <xf numFmtId="0" fontId="2" fillId="8" borderId="148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145" xfId="0" applyFont="1" applyFill="1" applyBorder="1" applyAlignment="1">
      <alignment horizontal="center" vertical="center" wrapText="1"/>
    </xf>
    <xf numFmtId="0" fontId="2" fillId="8" borderId="115" xfId="0" applyFont="1" applyFill="1" applyBorder="1" applyAlignment="1">
      <alignment horizontal="center" vertical="center" wrapText="1"/>
    </xf>
    <xf numFmtId="0" fontId="2" fillId="8" borderId="150" xfId="0" applyFont="1" applyFill="1" applyBorder="1" applyAlignment="1">
      <alignment horizontal="center" vertical="center" wrapText="1"/>
    </xf>
    <xf numFmtId="0" fontId="9" fillId="8" borderId="115" xfId="0" applyFont="1" applyFill="1" applyBorder="1" applyAlignment="1">
      <alignment horizontal="center" vertical="center"/>
    </xf>
    <xf numFmtId="0" fontId="9" fillId="8" borderId="150" xfId="0" applyFont="1" applyFill="1" applyBorder="1" applyAlignment="1">
      <alignment horizontal="center" vertical="center"/>
    </xf>
    <xf numFmtId="170" fontId="7" fillId="0" borderId="0" xfId="0" applyNumberFormat="1" applyFont="1" applyBorder="1" applyAlignment="1" applyProtection="1">
      <alignment horizontal="left"/>
    </xf>
    <xf numFmtId="0" fontId="39" fillId="8" borderId="156" xfId="0" applyFont="1" applyFill="1" applyBorder="1" applyAlignment="1">
      <alignment horizontal="center" vertical="center" wrapText="1"/>
    </xf>
    <xf numFmtId="0" fontId="39" fillId="8" borderId="151" xfId="0" applyFont="1" applyFill="1" applyBorder="1" applyAlignment="1">
      <alignment horizontal="center" vertical="center" wrapText="1"/>
    </xf>
    <xf numFmtId="0" fontId="39" fillId="8" borderId="121" xfId="0" applyFont="1" applyFill="1" applyBorder="1" applyAlignment="1">
      <alignment horizontal="center" vertical="center"/>
    </xf>
    <xf numFmtId="0" fontId="39" fillId="8" borderId="12" xfId="0" applyFont="1" applyFill="1" applyBorder="1" applyAlignment="1">
      <alignment horizontal="center" vertical="center"/>
    </xf>
    <xf numFmtId="0" fontId="39" fillId="8" borderId="40" xfId="0" applyFont="1" applyFill="1" applyBorder="1" applyAlignment="1">
      <alignment horizontal="center" vertical="center" wrapText="1"/>
    </xf>
    <xf numFmtId="0" fontId="39" fillId="8" borderId="38" xfId="0" applyFont="1" applyFill="1" applyBorder="1" applyAlignment="1">
      <alignment horizontal="center" vertical="center" wrapText="1"/>
    </xf>
    <xf numFmtId="0" fontId="39" fillId="8" borderId="66" xfId="0" applyFont="1" applyFill="1" applyBorder="1" applyAlignment="1">
      <alignment horizontal="center" vertical="center" wrapText="1"/>
    </xf>
    <xf numFmtId="0" fontId="39" fillId="8" borderId="133" xfId="0" applyFont="1" applyFill="1" applyBorder="1" applyAlignment="1">
      <alignment horizontal="center" vertical="center"/>
    </xf>
    <xf numFmtId="0" fontId="39" fillId="8" borderId="135" xfId="0" applyFont="1" applyFill="1" applyBorder="1" applyAlignment="1">
      <alignment horizontal="center" vertical="center"/>
    </xf>
    <xf numFmtId="0" fontId="39" fillId="8" borderId="136" xfId="0" applyFont="1" applyFill="1" applyBorder="1" applyAlignment="1">
      <alignment horizontal="center" vertical="center"/>
    </xf>
    <xf numFmtId="3" fontId="37" fillId="4" borderId="0" xfId="0" applyNumberFormat="1" applyFont="1" applyFill="1" applyBorder="1"/>
  </cellXfs>
  <cellStyles count="10">
    <cellStyle name="Euro" xfId="1"/>
    <cellStyle name="Millares" xfId="9" builtinId="3"/>
    <cellStyle name="Moneda" xfId="2" builtinId="4"/>
    <cellStyle name="Normal" xfId="0" builtinId="0"/>
    <cellStyle name="Normal 2" xfId="3"/>
    <cellStyle name="Normal 2 2" xfId="5"/>
    <cellStyle name="Normal 3" xfId="6"/>
    <cellStyle name="Normal 3 2" xfId="8"/>
    <cellStyle name="Normal 6" xfId="7"/>
    <cellStyle name="Normal 7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62948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30480</xdr:rowOff>
    </xdr:from>
    <xdr:to>
      <xdr:col>1</xdr:col>
      <xdr:colOff>2446020</xdr:colOff>
      <xdr:row>50</xdr:row>
      <xdr:rowOff>91440</xdr:rowOff>
    </xdr:to>
    <xdr:sp macro="" textlink="">
      <xdr:nvSpPr>
        <xdr:cNvPr id="2" name="CuadroTexto 1"/>
        <xdr:cNvSpPr txBox="1"/>
      </xdr:nvSpPr>
      <xdr:spPr>
        <a:xfrm>
          <a:off x="7620" y="10568940"/>
          <a:ext cx="345948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0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1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2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3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4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5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579120</xdr:colOff>
      <xdr:row>32</xdr:row>
      <xdr:rowOff>152400</xdr:rowOff>
    </xdr:to>
    <xdr:sp macro="" textlink="">
      <xdr:nvSpPr>
        <xdr:cNvPr id="2" name="CuadroTexto 1"/>
        <xdr:cNvSpPr txBox="1"/>
      </xdr:nvSpPr>
      <xdr:spPr>
        <a:xfrm>
          <a:off x="60960" y="7421880"/>
          <a:ext cx="299466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36</xdr:row>
      <xdr:rowOff>0</xdr:rowOff>
    </xdr:from>
    <xdr:to>
      <xdr:col>0</xdr:col>
      <xdr:colOff>238125</xdr:colOff>
      <xdr:row>37</xdr:row>
      <xdr:rowOff>38100</xdr:rowOff>
    </xdr:to>
    <xdr:sp macro="" textlink="">
      <xdr:nvSpPr>
        <xdr:cNvPr id="50827" name="Text Box 1"/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29</xdr:row>
      <xdr:rowOff>137160</xdr:rowOff>
    </xdr:from>
    <xdr:to>
      <xdr:col>1</xdr:col>
      <xdr:colOff>76200</xdr:colOff>
      <xdr:row>31</xdr:row>
      <xdr:rowOff>106680</xdr:rowOff>
    </xdr:to>
    <xdr:sp macro="" textlink="">
      <xdr:nvSpPr>
        <xdr:cNvPr id="2" name="CuadroTexto 1"/>
        <xdr:cNvSpPr txBox="1"/>
      </xdr:nvSpPr>
      <xdr:spPr>
        <a:xfrm>
          <a:off x="83820" y="6126480"/>
          <a:ext cx="2849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55</xdr:row>
      <xdr:rowOff>121920</xdr:rowOff>
    </xdr:from>
    <xdr:to>
      <xdr:col>2</xdr:col>
      <xdr:colOff>38100</xdr:colOff>
      <xdr:row>57</xdr:row>
      <xdr:rowOff>7620</xdr:rowOff>
    </xdr:to>
    <xdr:sp macro="" textlink="">
      <xdr:nvSpPr>
        <xdr:cNvPr id="2" name="CuadroTexto 1"/>
        <xdr:cNvSpPr txBox="1"/>
      </xdr:nvSpPr>
      <xdr:spPr>
        <a:xfrm>
          <a:off x="7620" y="9486900"/>
          <a:ext cx="316230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PA" sz="900" b="1" baseline="0">
              <a:latin typeface="Arial" panose="020B0604020202020204" pitchFamily="34" charset="0"/>
              <a:cs typeface="Arial" panose="020B0604020202020204" pitchFamily="34" charset="0"/>
            </a:rPr>
            <a:t> Dirección Nacional de Presupuesto.</a:t>
          </a:r>
          <a:endParaRPr lang="es-PA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114300</xdr:rowOff>
    </xdr:from>
    <xdr:to>
      <xdr:col>1</xdr:col>
      <xdr:colOff>838200</xdr:colOff>
      <xdr:row>60</xdr:row>
      <xdr:rowOff>0</xdr:rowOff>
    </xdr:to>
    <xdr:sp macro="" textlink="">
      <xdr:nvSpPr>
        <xdr:cNvPr id="2" name="CuadroTexto 1"/>
        <xdr:cNvSpPr txBox="1"/>
      </xdr:nvSpPr>
      <xdr:spPr>
        <a:xfrm>
          <a:off x="0" y="9936480"/>
          <a:ext cx="33375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57</xdr:row>
      <xdr:rowOff>99060</xdr:rowOff>
    </xdr:from>
    <xdr:to>
      <xdr:col>4</xdr:col>
      <xdr:colOff>22860</xdr:colOff>
      <xdr:row>59</xdr:row>
      <xdr:rowOff>22860</xdr:rowOff>
    </xdr:to>
    <xdr:sp macro="" textlink="">
      <xdr:nvSpPr>
        <xdr:cNvPr id="2" name="CuadroTexto 1"/>
        <xdr:cNvSpPr txBox="1"/>
      </xdr:nvSpPr>
      <xdr:spPr>
        <a:xfrm>
          <a:off x="106680" y="11635740"/>
          <a:ext cx="3733800" cy="42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60</xdr:row>
      <xdr:rowOff>76200</xdr:rowOff>
    </xdr:from>
    <xdr:to>
      <xdr:col>2</xdr:col>
      <xdr:colOff>342900</xdr:colOff>
      <xdr:row>61</xdr:row>
      <xdr:rowOff>121920</xdr:rowOff>
    </xdr:to>
    <xdr:sp macro="" textlink="">
      <xdr:nvSpPr>
        <xdr:cNvPr id="2" name="CuadroTexto 1"/>
        <xdr:cNvSpPr txBox="1"/>
      </xdr:nvSpPr>
      <xdr:spPr>
        <a:xfrm>
          <a:off x="68580" y="12550140"/>
          <a:ext cx="32080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</a:t>
          </a:r>
          <a:r>
            <a:rPr lang="es-PA" sz="1000" b="1" baseline="0">
              <a:latin typeface="Arial" panose="020B0604020202020204" pitchFamily="34" charset="0"/>
              <a:cs typeface="Arial" panose="020B0604020202020204" pitchFamily="34" charset="0"/>
            </a:rPr>
            <a:t> Nacional de Presupuesto.</a:t>
          </a:r>
          <a:endParaRPr lang="es-PA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tabSelected="1" workbookViewId="0">
      <selection activeCell="N14" sqref="N14"/>
    </sheetView>
  </sheetViews>
  <sheetFormatPr baseColWidth="10" defaultRowHeight="12.75"/>
  <cols>
    <col min="1" max="1" width="31.7109375" customWidth="1"/>
    <col min="2" max="2" width="13.28515625" customWidth="1"/>
    <col min="3" max="3" width="13.5703125" customWidth="1"/>
    <col min="4" max="4" width="15.7109375" customWidth="1"/>
  </cols>
  <sheetData>
    <row r="1" spans="1:8" ht="24" customHeight="1">
      <c r="A1" s="575" t="s">
        <v>405</v>
      </c>
      <c r="B1" s="575"/>
      <c r="C1" s="575"/>
      <c r="D1" s="575"/>
    </row>
    <row r="2" spans="1:8" ht="18.600000000000001" customHeight="1">
      <c r="A2" s="576" t="s">
        <v>0</v>
      </c>
      <c r="B2" s="578" t="s">
        <v>268</v>
      </c>
      <c r="C2" s="579"/>
      <c r="D2" s="579"/>
    </row>
    <row r="3" spans="1:8" ht="17.45" customHeight="1">
      <c r="A3" s="577"/>
      <c r="B3" s="410" t="s">
        <v>10</v>
      </c>
      <c r="C3" s="411" t="s">
        <v>2</v>
      </c>
      <c r="D3" s="410" t="s">
        <v>11</v>
      </c>
    </row>
    <row r="4" spans="1:8">
      <c r="A4" s="336"/>
      <c r="B4" s="337"/>
      <c r="C4" s="338"/>
      <c r="D4" s="339"/>
    </row>
    <row r="5" spans="1:8" ht="19.149999999999999" customHeight="1">
      <c r="A5" s="340" t="s">
        <v>17</v>
      </c>
      <c r="B5" s="341">
        <v>234334098</v>
      </c>
      <c r="C5" s="342">
        <v>95636221</v>
      </c>
      <c r="D5" s="341">
        <f>+D7+D9</f>
        <v>58646657.799999997</v>
      </c>
    </row>
    <row r="6" spans="1:8" ht="15">
      <c r="A6" s="343"/>
      <c r="B6" s="344"/>
      <c r="C6" s="345"/>
      <c r="D6" s="344"/>
    </row>
    <row r="7" spans="1:8" ht="13.5">
      <c r="A7" s="336" t="s">
        <v>269</v>
      </c>
      <c r="B7" s="158">
        <v>158641933</v>
      </c>
      <c r="C7" s="158">
        <v>57879462</v>
      </c>
      <c r="D7" s="412">
        <v>42837241.799999997</v>
      </c>
    </row>
    <row r="8" spans="1:8">
      <c r="A8" s="336"/>
      <c r="B8" s="346"/>
      <c r="C8" s="346"/>
      <c r="D8" s="413"/>
    </row>
    <row r="9" spans="1:8" ht="13.5">
      <c r="A9" s="336" t="s">
        <v>270</v>
      </c>
      <c r="B9" s="158">
        <v>75692165</v>
      </c>
      <c r="C9" s="158">
        <v>37756759</v>
      </c>
      <c r="D9" s="412">
        <v>15809416</v>
      </c>
    </row>
    <row r="10" spans="1:8" ht="15">
      <c r="A10" s="343"/>
      <c r="B10" s="348"/>
      <c r="C10" s="348"/>
      <c r="D10" s="347"/>
    </row>
    <row r="11" spans="1:8" ht="19.149999999999999" customHeight="1">
      <c r="A11" s="340" t="s">
        <v>271</v>
      </c>
      <c r="B11" s="350">
        <v>234334098</v>
      </c>
      <c r="C11" s="350">
        <v>134764627</v>
      </c>
      <c r="D11" s="349">
        <v>43373172.890000008</v>
      </c>
    </row>
    <row r="12" spans="1:8" ht="15">
      <c r="A12" s="343"/>
      <c r="B12" s="348"/>
      <c r="C12" s="348"/>
      <c r="D12" s="347"/>
    </row>
    <row r="13" spans="1:8" ht="21" customHeight="1">
      <c r="A13" s="351" t="s">
        <v>21</v>
      </c>
      <c r="B13" s="353">
        <v>158641933</v>
      </c>
      <c r="C13" s="353">
        <v>59072462</v>
      </c>
      <c r="D13" s="352">
        <v>36596314.250000007</v>
      </c>
      <c r="H13" s="1" t="s">
        <v>6</v>
      </c>
    </row>
    <row r="14" spans="1:8">
      <c r="A14" s="351"/>
      <c r="B14" s="353"/>
      <c r="C14" s="353"/>
      <c r="D14" s="352"/>
    </row>
    <row r="15" spans="1:8" ht="13.5">
      <c r="A15" s="385" t="s">
        <v>312</v>
      </c>
      <c r="B15" s="236">
        <v>116348656</v>
      </c>
      <c r="C15" s="236">
        <v>40651903</v>
      </c>
      <c r="D15" s="414">
        <v>31630287.77</v>
      </c>
    </row>
    <row r="16" spans="1:8" ht="13.5">
      <c r="A16" s="385" t="s">
        <v>313</v>
      </c>
      <c r="B16" s="236">
        <v>18526746</v>
      </c>
      <c r="C16" s="236">
        <v>7022890</v>
      </c>
      <c r="D16" s="414">
        <v>2457792.29</v>
      </c>
    </row>
    <row r="17" spans="1:4" ht="13.5">
      <c r="A17" s="385" t="s">
        <v>314</v>
      </c>
      <c r="B17" s="236">
        <v>7743903</v>
      </c>
      <c r="C17" s="236">
        <v>6605524</v>
      </c>
      <c r="D17" s="414">
        <v>1369624.71</v>
      </c>
    </row>
    <row r="18" spans="1:4" ht="13.5">
      <c r="A18" s="385" t="s">
        <v>315</v>
      </c>
      <c r="B18" s="236">
        <v>2503569</v>
      </c>
      <c r="C18" s="236">
        <v>1361418</v>
      </c>
      <c r="D18" s="414">
        <v>849359.91999999993</v>
      </c>
    </row>
    <row r="19" spans="1:4" ht="13.5">
      <c r="A19" s="385" t="s">
        <v>316</v>
      </c>
      <c r="B19" s="236">
        <v>13519059</v>
      </c>
      <c r="C19" s="236">
        <v>3430727</v>
      </c>
      <c r="D19" s="414">
        <v>289248.56</v>
      </c>
    </row>
    <row r="20" spans="1:4" ht="15">
      <c r="A20" s="343"/>
      <c r="B20" s="348"/>
      <c r="C20" s="348"/>
      <c r="D20" s="347"/>
    </row>
    <row r="21" spans="1:4" ht="18.600000000000001" customHeight="1">
      <c r="A21" s="351" t="s">
        <v>22</v>
      </c>
      <c r="B21" s="353">
        <v>75692165</v>
      </c>
      <c r="C21" s="353">
        <v>75692165</v>
      </c>
      <c r="D21" s="352">
        <v>6776858.6400000006</v>
      </c>
    </row>
    <row r="22" spans="1:4">
      <c r="A22" s="358"/>
      <c r="B22" s="353"/>
      <c r="C22" s="387"/>
      <c r="D22" s="352"/>
    </row>
    <row r="23" spans="1:4" ht="13.5">
      <c r="A23" s="385" t="s">
        <v>382</v>
      </c>
      <c r="B23" s="236">
        <v>610252</v>
      </c>
      <c r="C23" s="236">
        <v>610252</v>
      </c>
      <c r="D23" s="414">
        <v>0</v>
      </c>
    </row>
    <row r="24" spans="1:4" ht="13.5">
      <c r="A24" s="385" t="s">
        <v>313</v>
      </c>
      <c r="B24" s="236">
        <v>7209803</v>
      </c>
      <c r="C24" s="236">
        <v>6755074</v>
      </c>
      <c r="D24" s="414">
        <v>390711.04000000004</v>
      </c>
    </row>
    <row r="25" spans="1:4" ht="13.5">
      <c r="A25" s="385" t="s">
        <v>314</v>
      </c>
      <c r="B25" s="236">
        <v>2943759</v>
      </c>
      <c r="C25" s="236">
        <v>3811247.95</v>
      </c>
      <c r="D25" s="414">
        <v>287957.15000000002</v>
      </c>
    </row>
    <row r="26" spans="1:4" ht="13.5">
      <c r="A26" s="385" t="s">
        <v>317</v>
      </c>
      <c r="B26" s="236">
        <v>31678257</v>
      </c>
      <c r="C26" s="236">
        <v>35058386</v>
      </c>
      <c r="D26" s="414">
        <v>3969367.3</v>
      </c>
    </row>
    <row r="27" spans="1:4" ht="13.5">
      <c r="A27" s="385" t="s">
        <v>318</v>
      </c>
      <c r="B27" s="236">
        <v>30100618</v>
      </c>
      <c r="C27" s="236">
        <v>24936414.050000001</v>
      </c>
      <c r="D27" s="414">
        <v>647559.15</v>
      </c>
    </row>
    <row r="28" spans="1:4" ht="13.5">
      <c r="A28" s="386" t="s">
        <v>319</v>
      </c>
      <c r="B28" s="236">
        <v>3149476</v>
      </c>
      <c r="C28" s="236">
        <v>4520791</v>
      </c>
      <c r="D28" s="414">
        <v>1481265</v>
      </c>
    </row>
    <row r="29" spans="1:4" ht="15">
      <c r="A29" s="354"/>
      <c r="B29" s="388"/>
      <c r="C29" s="388"/>
      <c r="D29" s="419"/>
    </row>
    <row r="30" spans="1:4" ht="9.6" customHeight="1">
      <c r="A30" s="91"/>
      <c r="B30" s="91"/>
      <c r="C30" s="91"/>
      <c r="D30" s="375"/>
    </row>
    <row r="31" spans="1:4" ht="14.25">
      <c r="A31" s="580" t="s">
        <v>224</v>
      </c>
      <c r="B31" s="580"/>
      <c r="C31" s="229"/>
      <c r="D31" s="229"/>
    </row>
  </sheetData>
  <mergeCells count="4">
    <mergeCell ref="A1:D1"/>
    <mergeCell ref="A2:A3"/>
    <mergeCell ref="B2:D2"/>
    <mergeCell ref="A31:B31"/>
  </mergeCell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6" tint="-0.249977111117893"/>
  </sheetPr>
  <dimension ref="A1:N408"/>
  <sheetViews>
    <sheetView showGridLines="0" showZeros="0" workbookViewId="0">
      <selection activeCell="L10" sqref="L10"/>
    </sheetView>
  </sheetViews>
  <sheetFormatPr baseColWidth="10" defaultColWidth="11.42578125" defaultRowHeight="13.5"/>
  <cols>
    <col min="1" max="1" width="5.140625" customWidth="1"/>
    <col min="2" max="2" width="33.7109375" customWidth="1"/>
    <col min="3" max="3" width="10.28515625" customWidth="1"/>
    <col min="4" max="4" width="12.5703125" customWidth="1"/>
    <col min="5" max="5" width="10.28515625" customWidth="1"/>
    <col min="6" max="6" width="13.28515625" customWidth="1"/>
    <col min="7" max="7" width="9.28515625" customWidth="1"/>
    <col min="8" max="8" width="10.140625" style="22" customWidth="1"/>
    <col min="9" max="9" width="10" customWidth="1"/>
    <col min="10" max="10" width="11.140625" customWidth="1"/>
    <col min="11" max="11" width="11.7109375" hidden="1" customWidth="1"/>
  </cols>
  <sheetData>
    <row r="1" spans="1:11" ht="18" customHeight="1">
      <c r="A1" s="604" t="s">
        <v>290</v>
      </c>
      <c r="B1" s="604"/>
      <c r="C1" s="604"/>
      <c r="D1" s="604"/>
      <c r="E1" s="604"/>
      <c r="F1" s="604"/>
      <c r="G1" s="604"/>
      <c r="H1" s="604"/>
      <c r="I1" s="604"/>
    </row>
    <row r="2" spans="1:11" ht="18" customHeight="1">
      <c r="A2" s="604" t="s">
        <v>167</v>
      </c>
      <c r="B2" s="604"/>
      <c r="C2" s="604"/>
      <c r="D2" s="604"/>
      <c r="E2" s="604"/>
      <c r="F2" s="604"/>
      <c r="G2" s="604"/>
      <c r="H2" s="604"/>
      <c r="I2" s="604"/>
    </row>
    <row r="3" spans="1:11" ht="20.45" customHeight="1">
      <c r="A3" s="606" t="s">
        <v>223</v>
      </c>
      <c r="B3" s="606"/>
      <c r="C3" s="606"/>
      <c r="D3" s="606"/>
      <c r="E3" s="606"/>
      <c r="F3" s="606"/>
      <c r="G3" s="606"/>
      <c r="H3" s="606"/>
      <c r="I3" s="606"/>
      <c r="J3" s="87"/>
    </row>
    <row r="4" spans="1:11" ht="21" customHeight="1">
      <c r="A4" s="606" t="s">
        <v>401</v>
      </c>
      <c r="B4" s="606"/>
      <c r="C4" s="606"/>
      <c r="D4" s="606"/>
      <c r="E4" s="606"/>
      <c r="F4" s="606"/>
      <c r="G4" s="606"/>
      <c r="H4" s="606"/>
      <c r="I4" s="606"/>
      <c r="J4" s="88"/>
    </row>
    <row r="5" spans="1:11" ht="3" hidden="1" customHeight="1">
      <c r="A5" s="250"/>
      <c r="B5" s="250"/>
      <c r="C5" s="250"/>
      <c r="D5" s="250"/>
      <c r="E5" s="250"/>
      <c r="F5" s="250"/>
      <c r="G5" s="250"/>
      <c r="H5" s="250"/>
      <c r="I5" s="50"/>
    </row>
    <row r="6" spans="1:11" ht="10.9" customHeight="1" thickBot="1">
      <c r="A6" s="250"/>
      <c r="B6" s="250"/>
      <c r="C6" s="250"/>
      <c r="D6" s="250"/>
      <c r="E6" s="250"/>
      <c r="F6" s="250"/>
      <c r="G6" s="250"/>
      <c r="H6" s="250"/>
      <c r="I6" s="50"/>
    </row>
    <row r="7" spans="1:11" ht="16.5" customHeight="1">
      <c r="A7" s="663" t="s">
        <v>164</v>
      </c>
      <c r="B7" s="661" t="s">
        <v>0</v>
      </c>
      <c r="C7" s="666" t="s">
        <v>23</v>
      </c>
      <c r="D7" s="667"/>
      <c r="E7" s="667"/>
      <c r="F7" s="667"/>
      <c r="G7" s="668"/>
      <c r="H7" s="572"/>
      <c r="I7" s="659" t="s">
        <v>386</v>
      </c>
    </row>
    <row r="8" spans="1:11" ht="25.9" customHeight="1">
      <c r="A8" s="664"/>
      <c r="B8" s="662"/>
      <c r="C8" s="517" t="s">
        <v>58</v>
      </c>
      <c r="D8" s="518" t="s">
        <v>10</v>
      </c>
      <c r="E8" s="518" t="s">
        <v>2</v>
      </c>
      <c r="F8" s="519" t="s">
        <v>384</v>
      </c>
      <c r="G8" s="560" t="s">
        <v>155</v>
      </c>
      <c r="H8" s="520" t="s">
        <v>16</v>
      </c>
      <c r="I8" s="660"/>
      <c r="K8" t="s">
        <v>6</v>
      </c>
    </row>
    <row r="9" spans="1:11" ht="13.5" customHeight="1">
      <c r="A9" s="665"/>
      <c r="B9" s="521"/>
      <c r="C9" s="522">
        <v>1</v>
      </c>
      <c r="D9" s="523">
        <v>2</v>
      </c>
      <c r="E9" s="523">
        <v>3</v>
      </c>
      <c r="F9" s="524">
        <v>4</v>
      </c>
      <c r="G9" s="525">
        <v>5</v>
      </c>
      <c r="H9" s="523" t="s">
        <v>403</v>
      </c>
      <c r="I9" s="526" t="s">
        <v>404</v>
      </c>
      <c r="K9" t="s">
        <v>6</v>
      </c>
    </row>
    <row r="10" spans="1:11" ht="23.25" customHeight="1">
      <c r="A10" s="527" t="s">
        <v>59</v>
      </c>
      <c r="B10" s="359" t="s">
        <v>60</v>
      </c>
      <c r="C10" s="528">
        <v>610252</v>
      </c>
      <c r="D10" s="528">
        <v>610252</v>
      </c>
      <c r="E10" s="529">
        <v>215763</v>
      </c>
      <c r="F10" s="530">
        <v>0</v>
      </c>
      <c r="G10" s="531">
        <v>0</v>
      </c>
      <c r="H10" s="532">
        <v>215763</v>
      </c>
      <c r="I10" s="533" t="s">
        <v>6</v>
      </c>
      <c r="K10">
        <v>0</v>
      </c>
    </row>
    <row r="11" spans="1:11" ht="18" customHeight="1">
      <c r="A11" s="251" t="s">
        <v>61</v>
      </c>
      <c r="B11" s="360" t="s">
        <v>62</v>
      </c>
      <c r="C11" s="367">
        <v>518979</v>
      </c>
      <c r="D11" s="252">
        <v>518979</v>
      </c>
      <c r="E11" s="252">
        <v>183719</v>
      </c>
      <c r="F11" s="368">
        <v>0</v>
      </c>
      <c r="G11" s="363"/>
      <c r="H11" s="261">
        <v>183719</v>
      </c>
      <c r="I11" s="418">
        <v>0</v>
      </c>
      <c r="K11">
        <v>0</v>
      </c>
    </row>
    <row r="12" spans="1:11" s="389" customFormat="1" ht="18" customHeight="1">
      <c r="A12" s="253" t="s">
        <v>149</v>
      </c>
      <c r="B12" s="558" t="s">
        <v>150</v>
      </c>
      <c r="C12" s="369">
        <v>518979</v>
      </c>
      <c r="D12" s="95">
        <v>518979</v>
      </c>
      <c r="E12" s="95">
        <v>183719</v>
      </c>
      <c r="F12" s="368">
        <v>0</v>
      </c>
      <c r="G12" s="363"/>
      <c r="H12" s="100">
        <v>183719</v>
      </c>
      <c r="I12" s="418">
        <v>0</v>
      </c>
      <c r="K12" s="389">
        <v>0</v>
      </c>
    </row>
    <row r="13" spans="1:11" ht="16.899999999999999" customHeight="1">
      <c r="A13" s="253" t="s">
        <v>72</v>
      </c>
      <c r="B13" s="558" t="s">
        <v>322</v>
      </c>
      <c r="C13" s="369">
        <v>13295</v>
      </c>
      <c r="D13" s="95">
        <v>13295</v>
      </c>
      <c r="E13" s="95">
        <v>4432</v>
      </c>
      <c r="F13" s="368">
        <v>0</v>
      </c>
      <c r="G13" s="364"/>
      <c r="H13" s="100">
        <v>4432</v>
      </c>
      <c r="I13" s="418" t="s">
        <v>6</v>
      </c>
      <c r="K13">
        <v>0</v>
      </c>
    </row>
    <row r="14" spans="1:11" ht="16.149999999999999" customHeight="1">
      <c r="A14" s="253" t="s">
        <v>74</v>
      </c>
      <c r="B14" s="559" t="s">
        <v>158</v>
      </c>
      <c r="C14" s="369">
        <v>77978</v>
      </c>
      <c r="D14" s="95">
        <v>77978</v>
      </c>
      <c r="E14" s="95">
        <v>27612</v>
      </c>
      <c r="F14" s="368">
        <v>0</v>
      </c>
      <c r="G14" s="364"/>
      <c r="H14" s="100">
        <v>27612</v>
      </c>
      <c r="I14" s="418">
        <v>0</v>
      </c>
      <c r="K14">
        <v>0</v>
      </c>
    </row>
    <row r="15" spans="1:11" ht="18.600000000000001" hidden="1" customHeight="1">
      <c r="A15" s="253" t="s">
        <v>78</v>
      </c>
      <c r="B15" s="361" t="s">
        <v>307</v>
      </c>
      <c r="C15" s="369"/>
      <c r="D15" s="95" t="e">
        <v>#REF!</v>
      </c>
      <c r="E15" s="95">
        <v>0</v>
      </c>
      <c r="F15" s="368">
        <v>0</v>
      </c>
      <c r="G15" s="364"/>
      <c r="H15" s="100">
        <v>0</v>
      </c>
      <c r="I15" s="418" t="s">
        <v>6</v>
      </c>
      <c r="K15">
        <v>0</v>
      </c>
    </row>
    <row r="16" spans="1:11" ht="9.6" hidden="1" customHeight="1">
      <c r="A16" s="254"/>
      <c r="B16" s="362"/>
      <c r="C16" s="371"/>
      <c r="D16" s="255"/>
      <c r="E16" s="255"/>
      <c r="F16" s="372"/>
      <c r="G16" s="365"/>
      <c r="H16" s="257"/>
      <c r="I16" s="418" t="s">
        <v>6</v>
      </c>
    </row>
    <row r="17" spans="1:14" ht="16.899999999999999" customHeight="1">
      <c r="A17" s="534" t="s">
        <v>80</v>
      </c>
      <c r="B17" s="535" t="s">
        <v>81</v>
      </c>
      <c r="C17" s="536">
        <v>7209803</v>
      </c>
      <c r="D17" s="537">
        <v>6755074</v>
      </c>
      <c r="E17" s="537">
        <v>4864030</v>
      </c>
      <c r="F17" s="538">
        <v>390711.04000000004</v>
      </c>
      <c r="G17" s="539">
        <v>298340.03999999998</v>
      </c>
      <c r="H17" s="540">
        <v>4473318.96</v>
      </c>
      <c r="I17" s="541">
        <v>8.0326609827653197</v>
      </c>
      <c r="K17">
        <v>66103.570000000007</v>
      </c>
    </row>
    <row r="18" spans="1:14" ht="17.45" customHeight="1">
      <c r="A18" s="258">
        <v>100</v>
      </c>
      <c r="B18" s="558" t="s">
        <v>82</v>
      </c>
      <c r="C18" s="369">
        <v>4815</v>
      </c>
      <c r="D18" s="95">
        <v>4815</v>
      </c>
      <c r="E18" s="95">
        <v>2408</v>
      </c>
      <c r="F18" s="368">
        <v>0</v>
      </c>
      <c r="G18" s="364" t="s">
        <v>6</v>
      </c>
      <c r="H18" s="100">
        <v>2408</v>
      </c>
      <c r="I18" s="418">
        <v>0</v>
      </c>
      <c r="K18">
        <v>0</v>
      </c>
    </row>
    <row r="19" spans="1:14" s="389" customFormat="1" ht="17.45" customHeight="1">
      <c r="A19" s="258">
        <v>120</v>
      </c>
      <c r="B19" s="558" t="s">
        <v>323</v>
      </c>
      <c r="C19" s="369">
        <v>12410</v>
      </c>
      <c r="D19" s="95">
        <v>12410</v>
      </c>
      <c r="E19" s="95">
        <v>6205</v>
      </c>
      <c r="F19" s="370">
        <v>0</v>
      </c>
      <c r="G19" s="364"/>
      <c r="H19" s="100">
        <v>6205</v>
      </c>
      <c r="I19" s="418">
        <v>0</v>
      </c>
      <c r="K19" s="389">
        <v>0</v>
      </c>
    </row>
    <row r="20" spans="1:14" ht="18" customHeight="1">
      <c r="A20" s="258">
        <v>130</v>
      </c>
      <c r="B20" s="558" t="s">
        <v>217</v>
      </c>
      <c r="C20" s="369">
        <v>542764</v>
      </c>
      <c r="D20" s="95">
        <v>484200</v>
      </c>
      <c r="E20" s="95">
        <v>217818</v>
      </c>
      <c r="F20" s="370">
        <v>0</v>
      </c>
      <c r="G20" s="364"/>
      <c r="H20" s="100">
        <v>217818</v>
      </c>
      <c r="I20" s="418">
        <v>0</v>
      </c>
      <c r="K20">
        <v>0</v>
      </c>
    </row>
    <row r="21" spans="1:14" ht="16.899999999999999" customHeight="1">
      <c r="A21" s="259" t="s">
        <v>90</v>
      </c>
      <c r="B21" s="559" t="s">
        <v>91</v>
      </c>
      <c r="C21" s="369">
        <v>437023</v>
      </c>
      <c r="D21" s="95">
        <v>437023</v>
      </c>
      <c r="E21" s="95">
        <v>247556</v>
      </c>
      <c r="F21" s="370">
        <v>0</v>
      </c>
      <c r="G21" s="364"/>
      <c r="H21" s="100">
        <v>247556</v>
      </c>
      <c r="I21" s="418">
        <v>0</v>
      </c>
      <c r="K21">
        <v>0</v>
      </c>
    </row>
    <row r="22" spans="1:14" ht="18" hidden="1" customHeight="1">
      <c r="A22" s="260">
        <v>150</v>
      </c>
      <c r="B22" s="559" t="s">
        <v>311</v>
      </c>
      <c r="C22" s="369"/>
      <c r="D22" s="95">
        <v>0</v>
      </c>
      <c r="E22" s="95">
        <v>0</v>
      </c>
      <c r="F22" s="370">
        <v>0</v>
      </c>
      <c r="G22" s="364"/>
      <c r="H22" s="100">
        <v>0</v>
      </c>
      <c r="I22" s="418" t="s">
        <v>6</v>
      </c>
      <c r="K22">
        <v>0</v>
      </c>
    </row>
    <row r="23" spans="1:14" ht="18" customHeight="1">
      <c r="A23" s="259" t="s">
        <v>95</v>
      </c>
      <c r="B23" s="559" t="s">
        <v>329</v>
      </c>
      <c r="C23" s="369">
        <v>1839109</v>
      </c>
      <c r="D23" s="95">
        <v>2028118</v>
      </c>
      <c r="E23" s="95">
        <v>1469564</v>
      </c>
      <c r="F23" s="370">
        <v>60618.75</v>
      </c>
      <c r="G23" s="364">
        <v>60618.75</v>
      </c>
      <c r="H23" s="100">
        <v>1408945.25</v>
      </c>
      <c r="I23" s="418">
        <v>4.1249479437438588</v>
      </c>
      <c r="K23">
        <v>60618.75</v>
      </c>
    </row>
    <row r="24" spans="1:14" ht="18" customHeight="1">
      <c r="A24" s="260">
        <v>170</v>
      </c>
      <c r="B24" s="559" t="s">
        <v>175</v>
      </c>
      <c r="C24" s="369">
        <v>127550</v>
      </c>
      <c r="D24" s="95">
        <v>127550</v>
      </c>
      <c r="E24" s="95">
        <v>98776</v>
      </c>
      <c r="F24" s="370">
        <v>0</v>
      </c>
      <c r="G24" s="364"/>
      <c r="H24" s="100">
        <v>98776</v>
      </c>
      <c r="I24" s="418">
        <v>0</v>
      </c>
      <c r="K24">
        <v>0</v>
      </c>
    </row>
    <row r="25" spans="1:14" ht="16.899999999999999" customHeight="1">
      <c r="A25" s="259" t="s">
        <v>97</v>
      </c>
      <c r="B25" s="559" t="s">
        <v>98</v>
      </c>
      <c r="C25" s="369">
        <v>4246132</v>
      </c>
      <c r="D25" s="95">
        <v>3209964</v>
      </c>
      <c r="E25" s="95">
        <v>2370709</v>
      </c>
      <c r="F25" s="370">
        <v>18781.71</v>
      </c>
      <c r="G25" s="364">
        <v>18781.71</v>
      </c>
      <c r="H25" s="100">
        <v>2351927.29</v>
      </c>
      <c r="I25" s="418">
        <v>0.792240211683509</v>
      </c>
      <c r="J25" s="6"/>
      <c r="K25" s="6">
        <v>0</v>
      </c>
      <c r="L25" s="6"/>
      <c r="M25" s="6"/>
      <c r="N25" s="6"/>
    </row>
    <row r="26" spans="1:14" ht="15.6" customHeight="1">
      <c r="A26" s="260">
        <v>190</v>
      </c>
      <c r="B26" s="559" t="s">
        <v>176</v>
      </c>
      <c r="C26" s="367">
        <v>0</v>
      </c>
      <c r="D26" s="95">
        <v>450994</v>
      </c>
      <c r="E26" s="95">
        <v>450994</v>
      </c>
      <c r="F26" s="370">
        <v>311309.58</v>
      </c>
      <c r="G26" s="364">
        <v>218939.58</v>
      </c>
      <c r="H26" s="100">
        <v>139684.41999999998</v>
      </c>
      <c r="I26" s="418">
        <v>69.027432737464352</v>
      </c>
      <c r="J26" s="6"/>
      <c r="K26" s="6">
        <v>5484.82</v>
      </c>
      <c r="L26" s="6"/>
      <c r="M26" s="6"/>
      <c r="N26" s="6"/>
    </row>
    <row r="27" spans="1:14" ht="18" customHeight="1">
      <c r="A27" s="527" t="s">
        <v>100</v>
      </c>
      <c r="B27" s="359" t="s">
        <v>101</v>
      </c>
      <c r="C27" s="528">
        <v>2943759</v>
      </c>
      <c r="D27" s="529">
        <v>3811247.95</v>
      </c>
      <c r="E27" s="529">
        <v>3470295.95</v>
      </c>
      <c r="F27" s="530">
        <v>287957.15000000002</v>
      </c>
      <c r="G27" s="531">
        <v>107529.02</v>
      </c>
      <c r="H27" s="532">
        <v>3182338.8000000003</v>
      </c>
      <c r="I27" s="541">
        <v>8.2977692435712882</v>
      </c>
      <c r="J27" s="6"/>
      <c r="K27" s="6">
        <v>142818.63999999998</v>
      </c>
      <c r="L27" s="6"/>
      <c r="M27" s="6"/>
      <c r="N27" s="6"/>
    </row>
    <row r="28" spans="1:14" ht="16.149999999999999" hidden="1" customHeight="1">
      <c r="A28" s="259" t="s">
        <v>104</v>
      </c>
      <c r="B28" s="361" t="s">
        <v>105</v>
      </c>
      <c r="C28" s="367">
        <v>0</v>
      </c>
      <c r="D28" s="252"/>
      <c r="E28" s="252"/>
      <c r="F28" s="368"/>
      <c r="G28" s="363"/>
      <c r="H28" s="261" t="e">
        <v>#REF!</v>
      </c>
      <c r="I28" s="418" t="e">
        <v>#DIV/0!</v>
      </c>
      <c r="J28" s="6"/>
      <c r="K28" s="6"/>
      <c r="L28" s="6"/>
      <c r="M28" s="6"/>
      <c r="N28" s="6"/>
    </row>
    <row r="29" spans="1:14" ht="15.75" customHeight="1">
      <c r="A29" s="260">
        <v>210</v>
      </c>
      <c r="B29" s="559" t="s">
        <v>105</v>
      </c>
      <c r="C29" s="369">
        <v>5344</v>
      </c>
      <c r="D29" s="95">
        <v>5344</v>
      </c>
      <c r="E29" s="95">
        <v>2672</v>
      </c>
      <c r="F29" s="368"/>
      <c r="G29" s="363"/>
      <c r="H29" s="100">
        <v>2672</v>
      </c>
      <c r="I29" s="418">
        <v>0</v>
      </c>
      <c r="J29" s="6"/>
      <c r="K29" s="6"/>
      <c r="L29" s="6"/>
      <c r="M29" s="6"/>
      <c r="N29" s="6"/>
    </row>
    <row r="30" spans="1:14" ht="18" hidden="1" customHeight="1">
      <c r="A30" s="258">
        <v>230</v>
      </c>
      <c r="B30" s="558" t="s">
        <v>154</v>
      </c>
      <c r="C30" s="369"/>
      <c r="D30" s="95">
        <v>0</v>
      </c>
      <c r="E30" s="95"/>
      <c r="F30" s="370"/>
      <c r="G30" s="364"/>
      <c r="H30" s="100" t="e">
        <v>#REF!</v>
      </c>
      <c r="I30" s="418" t="e">
        <v>#DIV/0!</v>
      </c>
      <c r="J30" s="6"/>
      <c r="K30" s="6"/>
      <c r="L30" s="6"/>
      <c r="M30" s="6"/>
      <c r="N30" s="6"/>
    </row>
    <row r="31" spans="1:14" ht="18" customHeight="1">
      <c r="A31" s="258">
        <v>220</v>
      </c>
      <c r="B31" s="558" t="s">
        <v>308</v>
      </c>
      <c r="C31" s="369">
        <v>76430</v>
      </c>
      <c r="D31" s="95">
        <v>76450</v>
      </c>
      <c r="E31" s="95">
        <v>38235</v>
      </c>
      <c r="F31" s="370">
        <v>0</v>
      </c>
      <c r="G31" s="364"/>
      <c r="H31" s="100">
        <v>38235</v>
      </c>
      <c r="I31" s="418">
        <v>0</v>
      </c>
      <c r="J31" s="6"/>
      <c r="K31" s="6">
        <v>0</v>
      </c>
      <c r="L31" s="6"/>
      <c r="M31" s="6"/>
      <c r="N31" s="6"/>
    </row>
    <row r="32" spans="1:14" s="389" customFormat="1" ht="18" customHeight="1">
      <c r="A32" s="258">
        <v>230</v>
      </c>
      <c r="B32" s="558" t="s">
        <v>324</v>
      </c>
      <c r="C32" s="369">
        <v>33179</v>
      </c>
      <c r="D32" s="95">
        <v>33827</v>
      </c>
      <c r="E32" s="95">
        <v>17238</v>
      </c>
      <c r="F32" s="370"/>
      <c r="G32" s="364"/>
      <c r="H32" s="100">
        <v>17238</v>
      </c>
      <c r="I32" s="418">
        <v>0</v>
      </c>
      <c r="J32" s="6"/>
      <c r="K32" s="6"/>
      <c r="L32" s="6"/>
      <c r="M32" s="6"/>
      <c r="N32" s="6"/>
    </row>
    <row r="33" spans="1:14" ht="17.45" customHeight="1">
      <c r="A33" s="259" t="s">
        <v>110</v>
      </c>
      <c r="B33" s="559" t="s">
        <v>111</v>
      </c>
      <c r="C33" s="369">
        <v>6274</v>
      </c>
      <c r="D33" s="95">
        <v>6846</v>
      </c>
      <c r="E33" s="95">
        <v>4991</v>
      </c>
      <c r="F33" s="370">
        <v>0</v>
      </c>
      <c r="G33" s="364"/>
      <c r="H33" s="100">
        <v>4991</v>
      </c>
      <c r="I33" s="418">
        <v>0</v>
      </c>
      <c r="J33" s="6"/>
      <c r="K33" s="6">
        <v>0</v>
      </c>
      <c r="L33" s="6"/>
      <c r="M33" s="6"/>
      <c r="N33" s="6"/>
    </row>
    <row r="34" spans="1:14" s="10" customFormat="1" ht="18.75" customHeight="1">
      <c r="A34" s="260">
        <v>250</v>
      </c>
      <c r="B34" s="559" t="s">
        <v>169</v>
      </c>
      <c r="C34" s="369">
        <v>264399</v>
      </c>
      <c r="D34" s="95">
        <v>893786.95</v>
      </c>
      <c r="E34" s="262">
        <v>841321.95</v>
      </c>
      <c r="F34" s="370">
        <v>0</v>
      </c>
      <c r="G34" s="364"/>
      <c r="H34" s="100">
        <v>841321.95</v>
      </c>
      <c r="I34" s="418">
        <v>0</v>
      </c>
      <c r="J34" s="42"/>
      <c r="K34" s="8">
        <v>0</v>
      </c>
      <c r="L34" s="42"/>
      <c r="M34" s="42"/>
      <c r="N34" s="42"/>
    </row>
    <row r="35" spans="1:14" ht="18" customHeight="1">
      <c r="A35" s="259" t="s">
        <v>114</v>
      </c>
      <c r="B35" s="559" t="s">
        <v>115</v>
      </c>
      <c r="C35" s="369">
        <v>1875394</v>
      </c>
      <c r="D35" s="95">
        <v>2085120</v>
      </c>
      <c r="E35" s="95">
        <v>1931742</v>
      </c>
      <c r="F35" s="370">
        <v>228866.75</v>
      </c>
      <c r="G35" s="364">
        <v>55004.639999999999</v>
      </c>
      <c r="H35" s="100">
        <v>1702875.25</v>
      </c>
      <c r="I35" s="418">
        <v>11.847687217030018</v>
      </c>
      <c r="J35" s="6"/>
      <c r="K35" s="6">
        <v>137867.60999999999</v>
      </c>
      <c r="L35" s="6"/>
      <c r="M35" s="6"/>
      <c r="N35" s="6"/>
    </row>
    <row r="36" spans="1:14" ht="18" customHeight="1">
      <c r="A36" s="259" t="s">
        <v>116</v>
      </c>
      <c r="B36" s="559" t="s">
        <v>117</v>
      </c>
      <c r="C36" s="369">
        <v>511405</v>
      </c>
      <c r="D36" s="95">
        <v>470467</v>
      </c>
      <c r="E36" s="95">
        <v>394689</v>
      </c>
      <c r="F36" s="370">
        <v>8804.08</v>
      </c>
      <c r="G36" s="364">
        <v>2912.66</v>
      </c>
      <c r="H36" s="100">
        <v>385884.92</v>
      </c>
      <c r="I36" s="418">
        <v>2.230637286572466</v>
      </c>
      <c r="J36" s="6"/>
      <c r="K36" s="89">
        <v>3489.82</v>
      </c>
      <c r="L36" s="6"/>
      <c r="M36" s="6"/>
      <c r="N36" s="6"/>
    </row>
    <row r="37" spans="1:14" ht="18" customHeight="1">
      <c r="A37" s="259" t="s">
        <v>118</v>
      </c>
      <c r="B37" s="559" t="s">
        <v>119</v>
      </c>
      <c r="C37" s="369">
        <v>171334</v>
      </c>
      <c r="D37" s="95">
        <v>176007</v>
      </c>
      <c r="E37" s="95">
        <v>176007</v>
      </c>
      <c r="F37" s="370">
        <v>0</v>
      </c>
      <c r="G37" s="364"/>
      <c r="H37" s="100">
        <v>176007</v>
      </c>
      <c r="I37" s="418">
        <v>0</v>
      </c>
      <c r="J37" s="6"/>
      <c r="K37" s="89">
        <v>0</v>
      </c>
      <c r="L37" s="6"/>
      <c r="M37" s="6"/>
      <c r="N37" s="6"/>
    </row>
    <row r="38" spans="1:14" ht="16.899999999999999" customHeight="1">
      <c r="A38" s="260">
        <v>290</v>
      </c>
      <c r="B38" s="559" t="s">
        <v>168</v>
      </c>
      <c r="C38" s="367">
        <v>0</v>
      </c>
      <c r="D38" s="95">
        <v>63400</v>
      </c>
      <c r="E38" s="95">
        <v>63400</v>
      </c>
      <c r="F38" s="370">
        <v>49709.159999999996</v>
      </c>
      <c r="G38" s="364">
        <v>49611.72</v>
      </c>
      <c r="H38" s="100">
        <v>13690.840000000004</v>
      </c>
      <c r="I38" s="418">
        <v>78.405615141955835</v>
      </c>
      <c r="J38" s="6"/>
      <c r="K38" s="6">
        <v>1461.21</v>
      </c>
      <c r="L38" s="6"/>
      <c r="M38" s="6"/>
      <c r="N38" s="6"/>
    </row>
    <row r="39" spans="1:14" ht="18" customHeight="1">
      <c r="A39" s="542" t="s">
        <v>121</v>
      </c>
      <c r="B39" s="543" t="s">
        <v>122</v>
      </c>
      <c r="C39" s="544">
        <v>31678257</v>
      </c>
      <c r="D39" s="545">
        <v>35058386</v>
      </c>
      <c r="E39" s="545">
        <v>33981688</v>
      </c>
      <c r="F39" s="546">
        <v>3969367.3</v>
      </c>
      <c r="G39" s="547">
        <v>1480971.3199999998</v>
      </c>
      <c r="H39" s="548">
        <v>30012320.699999999</v>
      </c>
      <c r="I39" s="549">
        <v>11.680900901685638</v>
      </c>
      <c r="J39" s="6"/>
      <c r="K39" s="6">
        <v>2924254</v>
      </c>
      <c r="L39" s="6"/>
      <c r="M39" s="25" t="s">
        <v>6</v>
      </c>
      <c r="N39" s="6"/>
    </row>
    <row r="40" spans="1:14" ht="18" customHeight="1">
      <c r="A40" s="265">
        <v>300</v>
      </c>
      <c r="B40" s="558" t="s">
        <v>123</v>
      </c>
      <c r="C40" s="390">
        <v>1792905</v>
      </c>
      <c r="D40" s="100">
        <v>1993702</v>
      </c>
      <c r="E40" s="100">
        <v>1444713</v>
      </c>
      <c r="F40" s="370">
        <v>8163.71</v>
      </c>
      <c r="G40" s="102"/>
      <c r="H40" s="100">
        <v>1436549.29</v>
      </c>
      <c r="I40" s="418">
        <v>0.56507486261977302</v>
      </c>
      <c r="J40" s="6"/>
      <c r="K40" s="6">
        <v>0</v>
      </c>
      <c r="L40" s="6"/>
      <c r="M40" s="6"/>
      <c r="N40" s="6"/>
    </row>
    <row r="41" spans="1:14" ht="18" customHeight="1">
      <c r="A41" s="265">
        <v>310</v>
      </c>
      <c r="B41" s="558" t="s">
        <v>170</v>
      </c>
      <c r="C41" s="369">
        <v>2364620</v>
      </c>
      <c r="D41" s="100">
        <v>3166697</v>
      </c>
      <c r="E41" s="95">
        <v>3121097</v>
      </c>
      <c r="F41" s="370">
        <v>454847.1</v>
      </c>
      <c r="G41" s="364"/>
      <c r="H41" s="100">
        <v>2666249.9</v>
      </c>
      <c r="I41" s="418">
        <v>14.573308679608482</v>
      </c>
      <c r="J41" s="28" t="s">
        <v>6</v>
      </c>
      <c r="K41" s="6">
        <v>319700.56</v>
      </c>
      <c r="L41" s="6"/>
      <c r="M41" s="6"/>
      <c r="N41" s="6"/>
    </row>
    <row r="42" spans="1:14" ht="15" customHeight="1">
      <c r="A42" s="265">
        <v>320</v>
      </c>
      <c r="B42" s="559" t="s">
        <v>124</v>
      </c>
      <c r="C42" s="369">
        <v>9583263</v>
      </c>
      <c r="D42" s="100">
        <v>9611467</v>
      </c>
      <c r="E42" s="95">
        <v>9548345</v>
      </c>
      <c r="F42" s="370">
        <v>813129.99</v>
      </c>
      <c r="G42" s="364">
        <v>732635.4</v>
      </c>
      <c r="H42" s="100">
        <v>8735215.0099999998</v>
      </c>
      <c r="I42" s="418">
        <v>8.515925953660032</v>
      </c>
      <c r="J42" s="6"/>
      <c r="K42" s="6">
        <v>703520.73</v>
      </c>
      <c r="L42" s="6"/>
      <c r="M42" s="6"/>
      <c r="N42" s="6"/>
    </row>
    <row r="43" spans="1:14" ht="16.149999999999999" customHeight="1">
      <c r="A43" s="265">
        <v>330</v>
      </c>
      <c r="B43" s="559" t="s">
        <v>157</v>
      </c>
      <c r="C43" s="369">
        <v>461815</v>
      </c>
      <c r="D43" s="100">
        <v>544190</v>
      </c>
      <c r="E43" s="95">
        <v>544190</v>
      </c>
      <c r="F43" s="370">
        <v>5817.75</v>
      </c>
      <c r="G43" s="364"/>
      <c r="H43" s="100">
        <v>538372.25</v>
      </c>
      <c r="I43" s="418">
        <v>1.0690659512302687</v>
      </c>
      <c r="J43" s="6"/>
      <c r="K43" s="6">
        <v>0</v>
      </c>
      <c r="L43" s="6"/>
      <c r="M43" s="6"/>
      <c r="N43" s="6"/>
    </row>
    <row r="44" spans="1:14" ht="17.45" customHeight="1">
      <c r="A44" s="265">
        <v>340</v>
      </c>
      <c r="B44" s="559" t="s">
        <v>83</v>
      </c>
      <c r="C44" s="369">
        <v>76455</v>
      </c>
      <c r="D44" s="100">
        <v>26655</v>
      </c>
      <c r="E44" s="95">
        <v>26388</v>
      </c>
      <c r="F44" s="370">
        <v>0</v>
      </c>
      <c r="G44" s="364"/>
      <c r="H44" s="100">
        <v>26388</v>
      </c>
      <c r="I44" s="418">
        <v>0</v>
      </c>
      <c r="J44" s="6"/>
      <c r="K44" s="89">
        <v>0</v>
      </c>
      <c r="L44" s="6"/>
      <c r="M44" s="6"/>
      <c r="N44" s="6"/>
    </row>
    <row r="45" spans="1:14" ht="16.5" customHeight="1">
      <c r="A45" s="265">
        <v>350</v>
      </c>
      <c r="B45" s="559" t="s">
        <v>125</v>
      </c>
      <c r="C45" s="369">
        <v>1898154</v>
      </c>
      <c r="D45" s="100">
        <v>1928663</v>
      </c>
      <c r="E45" s="95">
        <v>1864842</v>
      </c>
      <c r="F45" s="370">
        <v>69445.63</v>
      </c>
      <c r="G45" s="364">
        <v>63215.41</v>
      </c>
      <c r="H45" s="100">
        <v>1795396.37</v>
      </c>
      <c r="I45" s="418">
        <v>3.7239417602134659</v>
      </c>
      <c r="J45" s="6"/>
      <c r="K45" s="6">
        <v>2547.0700000000002</v>
      </c>
      <c r="L45" s="6"/>
      <c r="M45" s="6"/>
      <c r="N45" s="6"/>
    </row>
    <row r="46" spans="1:14" ht="18" customHeight="1">
      <c r="A46" s="265">
        <v>370</v>
      </c>
      <c r="B46" s="559" t="s">
        <v>126</v>
      </c>
      <c r="C46" s="369">
        <v>5417758</v>
      </c>
      <c r="D46" s="100">
        <v>7104284</v>
      </c>
      <c r="E46" s="95">
        <v>7059157</v>
      </c>
      <c r="F46" s="370">
        <v>199250.13</v>
      </c>
      <c r="G46" s="364">
        <v>41412.58</v>
      </c>
      <c r="H46" s="100">
        <v>6859906.8700000001</v>
      </c>
      <c r="I46" s="418">
        <v>2.822576831766173</v>
      </c>
      <c r="J46" s="6"/>
      <c r="K46" s="6">
        <v>120128.32000000001</v>
      </c>
      <c r="L46" s="6"/>
      <c r="M46" s="6"/>
      <c r="N46" s="6"/>
    </row>
    <row r="47" spans="1:14" ht="18" customHeight="1">
      <c r="A47" s="265">
        <v>380</v>
      </c>
      <c r="B47" s="559" t="s">
        <v>127</v>
      </c>
      <c r="C47" s="369">
        <v>10083287</v>
      </c>
      <c r="D47" s="100">
        <v>10431127</v>
      </c>
      <c r="E47" s="95">
        <v>10121355</v>
      </c>
      <c r="F47" s="370">
        <v>2233985.77</v>
      </c>
      <c r="G47" s="364">
        <v>472098.82</v>
      </c>
      <c r="H47" s="100">
        <v>7887369.2300000004</v>
      </c>
      <c r="I47" s="418">
        <v>22.072002908701453</v>
      </c>
      <c r="J47" s="6"/>
      <c r="K47" s="6">
        <v>1752630.42</v>
      </c>
      <c r="L47" s="6"/>
      <c r="M47" s="6"/>
      <c r="N47" s="6"/>
    </row>
    <row r="48" spans="1:14" ht="18" customHeight="1">
      <c r="A48" s="265">
        <v>390</v>
      </c>
      <c r="B48" s="559" t="s">
        <v>171</v>
      </c>
      <c r="C48" s="369"/>
      <c r="D48" s="100">
        <v>251601</v>
      </c>
      <c r="E48" s="95">
        <v>251601</v>
      </c>
      <c r="F48" s="370">
        <v>184727.12</v>
      </c>
      <c r="G48" s="364">
        <v>171609.11</v>
      </c>
      <c r="H48" s="100">
        <v>66873.88</v>
      </c>
      <c r="I48" s="418" t="s">
        <v>6</v>
      </c>
      <c r="J48" s="6"/>
      <c r="K48" s="6">
        <v>25727.8</v>
      </c>
      <c r="L48" s="6"/>
      <c r="M48" s="6"/>
      <c r="N48" s="6"/>
    </row>
    <row r="49" spans="1:14" ht="8.4499999999999993" customHeight="1">
      <c r="A49" s="263"/>
      <c r="B49" s="362"/>
      <c r="C49" s="371"/>
      <c r="D49" s="255"/>
      <c r="E49" s="255"/>
      <c r="F49" s="374"/>
      <c r="G49" s="366"/>
      <c r="H49" s="264"/>
      <c r="I49" s="418" t="s">
        <v>6</v>
      </c>
      <c r="J49" s="6"/>
      <c r="K49" s="6"/>
      <c r="L49" s="6"/>
      <c r="M49" s="6"/>
      <c r="N49" s="6"/>
    </row>
    <row r="50" spans="1:14" ht="18" customHeight="1">
      <c r="A50" s="550">
        <v>5</v>
      </c>
      <c r="B50" s="551" t="s">
        <v>151</v>
      </c>
      <c r="C50" s="528">
        <v>30100618</v>
      </c>
      <c r="D50" s="529">
        <v>24936414.050000001</v>
      </c>
      <c r="E50" s="529">
        <v>23686414.050000001</v>
      </c>
      <c r="F50" s="530">
        <v>647559.15</v>
      </c>
      <c r="G50" s="531">
        <v>27188.3</v>
      </c>
      <c r="H50" s="532">
        <v>23038854.900000002</v>
      </c>
      <c r="I50" s="541">
        <v>2.7338842791190676</v>
      </c>
      <c r="J50" s="6"/>
      <c r="K50" s="6">
        <f>+K52</f>
        <v>0</v>
      </c>
      <c r="L50" s="6"/>
      <c r="M50" s="6"/>
      <c r="N50" s="6"/>
    </row>
    <row r="51" spans="1:14" ht="18" customHeight="1">
      <c r="A51" s="260">
        <v>510</v>
      </c>
      <c r="B51" s="559" t="s">
        <v>152</v>
      </c>
      <c r="C51" s="369">
        <v>30100618</v>
      </c>
      <c r="D51" s="95">
        <v>24218215.050000001</v>
      </c>
      <c r="E51" s="95">
        <v>22968215.050000001</v>
      </c>
      <c r="F51" s="370">
        <v>647559.15</v>
      </c>
      <c r="G51" s="364">
        <v>27188.3</v>
      </c>
      <c r="H51" s="261">
        <v>22320655.900000002</v>
      </c>
      <c r="I51" s="418">
        <v>2.8193708069622065</v>
      </c>
      <c r="J51" s="6"/>
      <c r="K51" s="6">
        <v>647559.15</v>
      </c>
      <c r="L51" s="6"/>
      <c r="M51" s="6"/>
      <c r="N51" s="6"/>
    </row>
    <row r="52" spans="1:14" ht="18.600000000000001" customHeight="1">
      <c r="A52" s="260">
        <v>560</v>
      </c>
      <c r="B52" s="559" t="s">
        <v>332</v>
      </c>
      <c r="C52" s="369"/>
      <c r="D52" s="95">
        <v>717019</v>
      </c>
      <c r="E52" s="95">
        <v>717019</v>
      </c>
      <c r="F52" s="370">
        <v>0</v>
      </c>
      <c r="G52" s="364" t="s">
        <v>6</v>
      </c>
      <c r="H52" s="261">
        <v>717019</v>
      </c>
      <c r="I52" s="418" t="s">
        <v>6</v>
      </c>
      <c r="J52" s="6"/>
      <c r="K52" s="6"/>
      <c r="L52" s="6"/>
      <c r="M52" s="6"/>
      <c r="N52" s="6"/>
    </row>
    <row r="53" spans="1:14" ht="18.75" customHeight="1">
      <c r="A53" s="260">
        <v>590</v>
      </c>
      <c r="B53" s="559" t="s">
        <v>225</v>
      </c>
      <c r="C53" s="367"/>
      <c r="D53" s="95">
        <v>1180</v>
      </c>
      <c r="E53" s="95">
        <v>1180</v>
      </c>
      <c r="F53" s="370">
        <v>0</v>
      </c>
      <c r="G53" s="364"/>
      <c r="H53" s="261">
        <v>1180</v>
      </c>
      <c r="I53" s="418" t="s">
        <v>6</v>
      </c>
      <c r="J53" s="6"/>
      <c r="K53" s="6">
        <v>0</v>
      </c>
      <c r="L53" s="6"/>
      <c r="M53" s="6"/>
      <c r="N53" s="6"/>
    </row>
    <row r="54" spans="1:14" s="389" customFormat="1" ht="12" customHeight="1">
      <c r="A54" s="260"/>
      <c r="B54" s="361"/>
      <c r="C54" s="367"/>
      <c r="D54" s="95"/>
      <c r="E54" s="95"/>
      <c r="F54" s="370"/>
      <c r="G54" s="364"/>
      <c r="H54" s="261"/>
      <c r="I54" s="418"/>
      <c r="J54" s="6"/>
      <c r="K54" s="6"/>
      <c r="L54" s="6"/>
      <c r="M54" s="6"/>
      <c r="N54" s="6"/>
    </row>
    <row r="55" spans="1:14" ht="18" customHeight="1">
      <c r="A55" s="527" t="s">
        <v>131</v>
      </c>
      <c r="B55" s="359" t="s">
        <v>267</v>
      </c>
      <c r="C55" s="528">
        <v>3149476</v>
      </c>
      <c r="D55" s="529">
        <v>4520791</v>
      </c>
      <c r="E55" s="529">
        <v>3140114</v>
      </c>
      <c r="F55" s="530">
        <v>1481265</v>
      </c>
      <c r="G55" s="531">
        <v>0</v>
      </c>
      <c r="H55" s="532">
        <v>1658849</v>
      </c>
      <c r="I55" s="541">
        <v>47.172331959922474</v>
      </c>
      <c r="J55" s="6"/>
      <c r="K55" s="6">
        <v>1471315</v>
      </c>
      <c r="L55" s="6"/>
      <c r="M55" s="6"/>
      <c r="N55" s="6"/>
    </row>
    <row r="56" spans="1:14" ht="18" hidden="1" customHeight="1">
      <c r="A56" s="259" t="s">
        <v>133</v>
      </c>
      <c r="B56" s="361" t="s">
        <v>92</v>
      </c>
      <c r="C56" s="369" t="s">
        <v>6</v>
      </c>
      <c r="D56" s="95">
        <v>0</v>
      </c>
      <c r="E56" s="95" t="s">
        <v>6</v>
      </c>
      <c r="F56" s="370"/>
      <c r="G56" s="364"/>
      <c r="H56" s="100" t="e">
        <v>#REF!</v>
      </c>
      <c r="I56" s="418" t="e">
        <v>#VALUE!</v>
      </c>
      <c r="J56" s="6"/>
      <c r="K56" s="6"/>
      <c r="L56" s="6"/>
      <c r="M56" s="6"/>
      <c r="N56" s="6"/>
    </row>
    <row r="57" spans="1:14" ht="18" customHeight="1">
      <c r="A57" s="260">
        <v>620</v>
      </c>
      <c r="B57" s="559" t="s">
        <v>156</v>
      </c>
      <c r="C57" s="369">
        <v>3049476</v>
      </c>
      <c r="D57" s="95">
        <v>3049476</v>
      </c>
      <c r="E57" s="95">
        <v>1668799</v>
      </c>
      <c r="F57" s="370">
        <v>9950</v>
      </c>
      <c r="G57" s="364" t="s">
        <v>6</v>
      </c>
      <c r="H57" s="100">
        <v>1658849</v>
      </c>
      <c r="I57" s="418">
        <v>0.59623717415938049</v>
      </c>
      <c r="J57" s="6"/>
      <c r="K57" s="6">
        <v>0</v>
      </c>
      <c r="L57" s="6"/>
      <c r="M57" s="6"/>
      <c r="N57" s="6"/>
    </row>
    <row r="58" spans="1:14" ht="18" customHeight="1">
      <c r="A58" s="260">
        <v>630</v>
      </c>
      <c r="B58" s="559" t="s">
        <v>172</v>
      </c>
      <c r="C58" s="369">
        <v>100000</v>
      </c>
      <c r="D58" s="95">
        <v>1471315</v>
      </c>
      <c r="E58" s="95">
        <v>1471315</v>
      </c>
      <c r="F58" s="370">
        <v>1471315</v>
      </c>
      <c r="G58" s="364"/>
      <c r="H58" s="100">
        <v>0</v>
      </c>
      <c r="I58" s="418">
        <v>100</v>
      </c>
      <c r="J58" s="6"/>
      <c r="K58" s="89">
        <v>1471315</v>
      </c>
      <c r="L58" s="6"/>
      <c r="M58" s="6"/>
      <c r="N58" s="6"/>
    </row>
    <row r="59" spans="1:14" ht="9.6" customHeight="1">
      <c r="A59" s="263"/>
      <c r="B59" s="362"/>
      <c r="C59" s="373"/>
      <c r="D59" s="256"/>
      <c r="E59" s="256"/>
      <c r="F59" s="372"/>
      <c r="G59" s="365"/>
      <c r="H59" s="264"/>
      <c r="I59" s="418" t="s">
        <v>6</v>
      </c>
      <c r="J59" s="6"/>
      <c r="K59" s="6"/>
      <c r="L59" s="6"/>
      <c r="M59" s="6"/>
      <c r="N59" s="6"/>
    </row>
    <row r="60" spans="1:14" ht="19.149999999999999" customHeight="1">
      <c r="A60" s="266" t="s">
        <v>6</v>
      </c>
      <c r="B60" s="552" t="s">
        <v>153</v>
      </c>
      <c r="C60" s="553">
        <v>75692165</v>
      </c>
      <c r="D60" s="554">
        <v>75692165</v>
      </c>
      <c r="E60" s="554">
        <v>69358305</v>
      </c>
      <c r="F60" s="555">
        <v>6776858.6400000006</v>
      </c>
      <c r="G60" s="556">
        <v>1914028.68</v>
      </c>
      <c r="H60" s="557">
        <v>62581446.359999999</v>
      </c>
      <c r="I60" s="541">
        <v>9.7707962153919432</v>
      </c>
      <c r="J60" s="6"/>
      <c r="K60" s="43">
        <v>3513729.14</v>
      </c>
      <c r="L60" s="6"/>
      <c r="M60" s="6"/>
      <c r="N60" s="6"/>
    </row>
    <row r="61" spans="1:14">
      <c r="A61" s="267"/>
      <c r="B61" s="268"/>
      <c r="C61" s="69"/>
      <c r="D61" s="69"/>
      <c r="E61" s="69"/>
      <c r="F61" s="69"/>
      <c r="G61" s="69"/>
      <c r="H61" s="269"/>
      <c r="I61" s="8"/>
      <c r="J61" s="6"/>
      <c r="K61" s="6"/>
      <c r="L61" s="6"/>
      <c r="M61" s="6"/>
      <c r="N61" s="6"/>
    </row>
    <row r="62" spans="1:14">
      <c r="A62" s="72"/>
      <c r="B62" s="15"/>
      <c r="E62" s="1" t="s">
        <v>6</v>
      </c>
      <c r="F62" s="1"/>
      <c r="J62" s="6"/>
      <c r="K62" s="43"/>
      <c r="L62" s="6"/>
      <c r="M62" s="6"/>
      <c r="N62" s="6"/>
    </row>
    <row r="63" spans="1:14">
      <c r="A63" s="72"/>
      <c r="B63" s="15"/>
      <c r="G63" t="s">
        <v>6</v>
      </c>
      <c r="J63" s="6"/>
      <c r="K63" s="6"/>
      <c r="L63" s="6"/>
      <c r="M63" s="6"/>
      <c r="N63" s="6"/>
    </row>
    <row r="64" spans="1:14">
      <c r="A64" s="6"/>
      <c r="B64" s="56">
        <v>0</v>
      </c>
      <c r="C64" s="51" t="s">
        <v>6</v>
      </c>
      <c r="D64" t="s">
        <v>6</v>
      </c>
      <c r="L64" s="1" t="s">
        <v>6</v>
      </c>
    </row>
    <row r="65" spans="1:4">
      <c r="A65" s="6"/>
      <c r="B65" s="59"/>
      <c r="C65" s="52"/>
      <c r="D65" s="52" t="s">
        <v>6</v>
      </c>
    </row>
    <row r="66" spans="1:4">
      <c r="B66" s="55"/>
      <c r="C66" s="58"/>
    </row>
    <row r="67" spans="1:4">
      <c r="B67" s="57"/>
      <c r="C67" s="54"/>
      <c r="D67" s="54"/>
    </row>
    <row r="68" spans="1:4">
      <c r="B68" s="55"/>
      <c r="C68" s="56"/>
    </row>
    <row r="69" spans="1:4">
      <c r="B69" s="57"/>
      <c r="C69" s="57"/>
      <c r="D69" s="57"/>
    </row>
    <row r="70" spans="1:4">
      <c r="B70" s="55"/>
      <c r="C70" s="53"/>
    </row>
    <row r="71" spans="1:4">
      <c r="B71" s="57"/>
      <c r="C71" s="54"/>
      <c r="D71" s="54"/>
    </row>
    <row r="72" spans="1:4">
      <c r="B72" s="55"/>
      <c r="C72" s="56"/>
    </row>
    <row r="73" spans="1:4">
      <c r="B73" s="57"/>
      <c r="C73" s="57"/>
      <c r="D73" s="57"/>
    </row>
    <row r="74" spans="1:4">
      <c r="B74" s="55"/>
      <c r="C74" s="53"/>
    </row>
    <row r="75" spans="1:4">
      <c r="B75" s="57"/>
      <c r="C75" s="54"/>
      <c r="D75" s="54"/>
    </row>
    <row r="76" spans="1:4">
      <c r="B76" s="55"/>
      <c r="C76" s="56"/>
    </row>
    <row r="77" spans="1:4">
      <c r="B77" s="57"/>
      <c r="C77" s="57"/>
      <c r="D77" s="57"/>
    </row>
    <row r="78" spans="1:4">
      <c r="B78" s="55"/>
      <c r="C78" s="56"/>
    </row>
    <row r="79" spans="1:4">
      <c r="B79" s="57"/>
      <c r="C79" s="57"/>
      <c r="D79" s="57"/>
    </row>
    <row r="80" spans="1:4">
      <c r="B80" s="55"/>
      <c r="C80" s="56"/>
    </row>
    <row r="81" spans="1:7">
      <c r="B81" s="57"/>
      <c r="C81" s="57"/>
      <c r="D81" s="57"/>
    </row>
    <row r="82" spans="1:7">
      <c r="B82" s="55"/>
      <c r="C82" s="56"/>
    </row>
    <row r="83" spans="1:7">
      <c r="A83" s="658"/>
      <c r="B83" s="15"/>
    </row>
    <row r="84" spans="1:7">
      <c r="A84" s="658"/>
      <c r="B84" s="15"/>
    </row>
    <row r="85" spans="1:7">
      <c r="A85" s="14"/>
      <c r="B85" s="15"/>
    </row>
    <row r="86" spans="1:7">
      <c r="A86" s="14"/>
      <c r="B86" s="15"/>
    </row>
    <row r="87" spans="1:7">
      <c r="A87" s="16"/>
      <c r="B87" s="15"/>
    </row>
    <row r="88" spans="1:7">
      <c r="A88" s="16"/>
      <c r="B88" s="15"/>
    </row>
    <row r="89" spans="1:7">
      <c r="A89" s="16"/>
      <c r="B89" s="15"/>
    </row>
    <row r="90" spans="1:7">
      <c r="A90" s="16"/>
      <c r="B90" s="15"/>
    </row>
    <row r="91" spans="1:7" ht="14.25" thickBot="1">
      <c r="A91" s="14"/>
      <c r="B91" s="15"/>
    </row>
    <row r="92" spans="1:7" ht="14.25" thickTop="1">
      <c r="A92" s="14"/>
      <c r="B92" s="60"/>
      <c r="C92" s="17"/>
      <c r="D92" s="13"/>
      <c r="E92" s="13"/>
      <c r="F92" s="13"/>
      <c r="G92" s="13"/>
    </row>
    <row r="93" spans="1:7">
      <c r="A93" s="7"/>
      <c r="B93" s="2"/>
      <c r="C93" s="7"/>
      <c r="D93" s="7"/>
      <c r="E93" s="7"/>
      <c r="F93" s="7"/>
      <c r="G93" s="7"/>
    </row>
    <row r="94" spans="1:7">
      <c r="A94" s="9"/>
      <c r="B94" s="18"/>
      <c r="C94" s="7"/>
      <c r="D94" s="7"/>
      <c r="E94" s="7"/>
      <c r="F94" s="9"/>
      <c r="G94" s="9"/>
    </row>
    <row r="95" spans="1:7">
      <c r="A95" s="9"/>
      <c r="B95" s="18"/>
      <c r="C95" s="7"/>
      <c r="D95" s="7"/>
      <c r="E95" s="7"/>
      <c r="F95" s="9"/>
      <c r="G95" s="9"/>
    </row>
    <row r="96" spans="1:7">
      <c r="A96" s="9"/>
      <c r="B96" s="18"/>
      <c r="C96" s="7"/>
      <c r="D96" s="7"/>
      <c r="E96" s="7"/>
      <c r="F96" s="9"/>
      <c r="G96" s="9"/>
    </row>
    <row r="97" spans="1:7">
      <c r="A97" s="9"/>
      <c r="B97" s="18"/>
      <c r="C97" s="7"/>
      <c r="D97" s="7"/>
      <c r="E97" s="7"/>
      <c r="F97" s="9"/>
      <c r="G97" s="9"/>
    </row>
    <row r="98" spans="1:7">
      <c r="A98" s="9"/>
      <c r="B98" s="18"/>
      <c r="C98" s="7"/>
      <c r="D98" s="7"/>
      <c r="E98" s="7"/>
      <c r="F98" s="9"/>
      <c r="G98" s="9"/>
    </row>
    <row r="99" spans="1:7">
      <c r="A99" s="9"/>
      <c r="B99" s="18"/>
      <c r="C99" s="7"/>
      <c r="D99" s="7"/>
      <c r="E99" s="7"/>
      <c r="F99" s="9"/>
      <c r="G99" s="9"/>
    </row>
    <row r="100" spans="1:7">
      <c r="A100" s="9"/>
      <c r="B100" s="18"/>
      <c r="C100" s="7"/>
      <c r="D100" s="7"/>
      <c r="E100" s="7"/>
      <c r="F100" s="9"/>
      <c r="G100" s="9"/>
    </row>
    <row r="101" spans="1:7">
      <c r="A101" s="9"/>
      <c r="B101" s="18"/>
      <c r="C101" s="7"/>
      <c r="D101" s="7"/>
      <c r="E101" s="7"/>
      <c r="F101" s="9"/>
      <c r="G101" s="9"/>
    </row>
    <row r="102" spans="1:7">
      <c r="A102" s="9"/>
      <c r="B102" s="18"/>
      <c r="C102" s="7"/>
      <c r="D102" s="7"/>
      <c r="E102" s="7"/>
      <c r="F102" s="9"/>
      <c r="G102" s="9"/>
    </row>
    <row r="103" spans="1:7">
      <c r="A103" s="9"/>
      <c r="B103" s="18"/>
      <c r="C103" s="7"/>
      <c r="D103" s="7"/>
      <c r="E103" s="7"/>
      <c r="F103" s="9"/>
      <c r="G103" s="9"/>
    </row>
    <row r="104" spans="1:7">
      <c r="A104" s="9"/>
      <c r="B104" s="18"/>
      <c r="C104" s="7"/>
      <c r="D104" s="7"/>
      <c r="E104" s="7"/>
      <c r="F104" s="9"/>
      <c r="G104" s="9"/>
    </row>
    <row r="105" spans="1:7">
      <c r="A105" s="9"/>
      <c r="B105" s="18"/>
      <c r="C105" s="7"/>
      <c r="D105" s="7"/>
      <c r="E105" s="7"/>
      <c r="F105" s="9"/>
      <c r="G105" s="9"/>
    </row>
    <row r="106" spans="1:7">
      <c r="A106" s="9"/>
      <c r="B106" s="18"/>
      <c r="C106" s="7"/>
      <c r="D106" s="7"/>
      <c r="E106" s="7"/>
      <c r="F106" s="9"/>
      <c r="G106" s="9"/>
    </row>
    <row r="107" spans="1:7">
      <c r="A107" s="9"/>
      <c r="B107" s="18"/>
      <c r="C107" s="7"/>
      <c r="D107" s="7"/>
      <c r="E107" s="7"/>
      <c r="F107" s="9"/>
      <c r="G107" s="9"/>
    </row>
    <row r="108" spans="1:7">
      <c r="A108" s="9"/>
      <c r="B108" s="18"/>
      <c r="C108" s="7"/>
      <c r="D108" s="7"/>
      <c r="E108" s="7"/>
      <c r="F108" s="9"/>
      <c r="G108" s="9"/>
    </row>
    <row r="109" spans="1:7">
      <c r="A109" s="9"/>
      <c r="B109" s="18"/>
      <c r="C109" s="7"/>
      <c r="D109" s="7"/>
      <c r="E109" s="7"/>
      <c r="F109" s="9"/>
      <c r="G109" s="9"/>
    </row>
    <row r="110" spans="1:7">
      <c r="A110" s="9"/>
      <c r="B110" s="18"/>
      <c r="C110" s="7"/>
      <c r="D110" s="7"/>
      <c r="E110" s="7"/>
      <c r="F110" s="9"/>
      <c r="G110" s="9"/>
    </row>
    <row r="111" spans="1:7">
      <c r="A111" s="9"/>
      <c r="B111" s="18"/>
      <c r="C111" s="7"/>
      <c r="D111" s="7"/>
      <c r="E111" s="7"/>
      <c r="F111" s="9"/>
      <c r="G111" s="9"/>
    </row>
    <row r="112" spans="1:7">
      <c r="A112" s="9"/>
      <c r="B112" s="18"/>
      <c r="C112" s="7"/>
      <c r="D112" s="7"/>
      <c r="E112" s="7"/>
      <c r="F112" s="9"/>
      <c r="G112" s="9"/>
    </row>
    <row r="113" spans="1:9">
      <c r="A113" s="9"/>
      <c r="B113" s="18"/>
      <c r="C113" s="9"/>
      <c r="D113" s="9"/>
      <c r="E113" s="9"/>
      <c r="F113" s="9"/>
      <c r="G113" s="9"/>
    </row>
    <row r="114" spans="1:9">
      <c r="A114" s="9"/>
      <c r="B114" s="18"/>
      <c r="C114" s="9"/>
      <c r="D114" s="9"/>
      <c r="E114" s="9"/>
      <c r="F114" s="9"/>
      <c r="G114" s="9"/>
      <c r="H114" s="23"/>
      <c r="I114" s="19"/>
    </row>
    <row r="115" spans="1:9">
      <c r="A115" s="9"/>
      <c r="B115" s="18"/>
      <c r="C115" s="9"/>
      <c r="D115" s="9"/>
      <c r="E115" s="9"/>
      <c r="F115" s="9"/>
      <c r="G115" s="9"/>
      <c r="H115" s="23"/>
      <c r="I115" s="19"/>
    </row>
    <row r="116" spans="1:9">
      <c r="A116" s="9"/>
      <c r="B116" s="18"/>
      <c r="C116" s="9"/>
      <c r="D116" s="9"/>
      <c r="E116" s="9"/>
      <c r="F116" s="9"/>
      <c r="G116" s="9"/>
      <c r="H116" s="23"/>
      <c r="I116" s="19"/>
    </row>
    <row r="117" spans="1:9">
      <c r="A117" s="9"/>
      <c r="B117" s="18"/>
      <c r="C117" s="9"/>
      <c r="D117" s="9"/>
      <c r="E117" s="9"/>
      <c r="F117" s="9"/>
      <c r="G117" s="9"/>
      <c r="H117" s="23"/>
      <c r="I117" s="19"/>
    </row>
    <row r="118" spans="1:9">
      <c r="A118" s="9"/>
      <c r="B118" s="18"/>
      <c r="C118" s="9"/>
      <c r="D118" s="9"/>
      <c r="E118" s="9"/>
      <c r="F118" s="9"/>
      <c r="G118" s="9"/>
      <c r="H118" s="23"/>
      <c r="I118" s="19"/>
    </row>
    <row r="119" spans="1:9">
      <c r="A119" s="9"/>
      <c r="B119" s="18"/>
      <c r="C119" s="9"/>
      <c r="D119" s="9"/>
      <c r="E119" s="9"/>
      <c r="F119" s="9"/>
      <c r="G119" s="9"/>
      <c r="H119" s="23"/>
      <c r="I119" s="19"/>
    </row>
    <row r="120" spans="1:9">
      <c r="A120" s="9"/>
      <c r="B120" s="18"/>
      <c r="C120" s="9"/>
      <c r="D120" s="9"/>
      <c r="E120" s="9"/>
      <c r="F120" s="9"/>
      <c r="G120" s="9"/>
      <c r="H120" s="23"/>
      <c r="I120" s="19"/>
    </row>
    <row r="121" spans="1:9">
      <c r="A121" s="9"/>
      <c r="B121" s="18"/>
      <c r="C121" s="9"/>
      <c r="D121" s="9"/>
      <c r="E121" s="9"/>
      <c r="F121" s="9"/>
      <c r="G121" s="9"/>
      <c r="H121" s="23"/>
      <c r="I121" s="19"/>
    </row>
    <row r="122" spans="1:9">
      <c r="A122" s="9"/>
      <c r="B122" s="18"/>
      <c r="C122" s="9"/>
      <c r="D122" s="9"/>
      <c r="E122" s="9"/>
      <c r="F122" s="9"/>
      <c r="G122" s="9"/>
      <c r="H122" s="23"/>
      <c r="I122" s="19"/>
    </row>
    <row r="123" spans="1:9">
      <c r="A123" s="9"/>
      <c r="B123" s="18"/>
      <c r="C123" s="9"/>
      <c r="D123" s="9"/>
      <c r="E123" s="9"/>
      <c r="F123" s="9"/>
      <c r="G123" s="9"/>
      <c r="H123" s="23"/>
      <c r="I123" s="19"/>
    </row>
    <row r="124" spans="1:9">
      <c r="A124" s="9"/>
      <c r="B124" s="18"/>
      <c r="C124" s="9"/>
      <c r="D124" s="9"/>
      <c r="E124" s="9"/>
      <c r="F124" s="9"/>
      <c r="G124" s="9"/>
      <c r="H124" s="23"/>
      <c r="I124" s="19"/>
    </row>
    <row r="125" spans="1:9">
      <c r="A125" s="9"/>
      <c r="B125" s="18"/>
      <c r="C125" s="9"/>
      <c r="D125" s="9"/>
      <c r="E125" s="9"/>
      <c r="F125" s="9"/>
      <c r="G125" s="9"/>
      <c r="H125" s="23"/>
      <c r="I125" s="19"/>
    </row>
    <row r="126" spans="1:9">
      <c r="A126" s="9"/>
      <c r="B126" s="18"/>
      <c r="C126" s="9"/>
      <c r="D126" s="9"/>
      <c r="E126" s="9"/>
      <c r="F126" s="9"/>
      <c r="G126" s="9"/>
      <c r="H126" s="23"/>
      <c r="I126" s="19"/>
    </row>
    <row r="127" spans="1:9">
      <c r="A127" s="9"/>
      <c r="B127" s="18"/>
      <c r="C127" s="9"/>
      <c r="D127" s="9"/>
      <c r="E127" s="9"/>
      <c r="F127" s="9"/>
      <c r="G127" s="9"/>
      <c r="H127" s="23"/>
      <c r="I127" s="19"/>
    </row>
    <row r="128" spans="1:9">
      <c r="A128" s="9"/>
      <c r="B128" s="18"/>
      <c r="C128" s="9"/>
      <c r="D128" s="9"/>
      <c r="E128" s="9"/>
      <c r="F128" s="9"/>
      <c r="G128" s="9"/>
      <c r="H128" s="23"/>
      <c r="I128" s="19"/>
    </row>
    <row r="129" spans="1:9">
      <c r="A129" s="9"/>
      <c r="B129" s="18"/>
      <c r="C129" s="9"/>
      <c r="D129" s="9"/>
      <c r="E129" s="9"/>
      <c r="F129" s="9"/>
      <c r="G129" s="9"/>
      <c r="H129" s="23"/>
      <c r="I129" s="19"/>
    </row>
    <row r="130" spans="1:9">
      <c r="B130" s="15"/>
      <c r="H130" s="24"/>
      <c r="I130" s="19"/>
    </row>
    <row r="131" spans="1:9">
      <c r="B131" s="15"/>
      <c r="H131" s="24"/>
      <c r="I131" s="19"/>
    </row>
    <row r="132" spans="1:9">
      <c r="B132" s="15"/>
      <c r="H132" s="24"/>
      <c r="I132" s="19"/>
    </row>
    <row r="133" spans="1:9">
      <c r="B133" s="15"/>
      <c r="H133" s="24"/>
      <c r="I133" s="19"/>
    </row>
    <row r="134" spans="1:9">
      <c r="B134" s="15"/>
      <c r="H134" s="24"/>
      <c r="I134" s="19"/>
    </row>
    <row r="135" spans="1:9">
      <c r="B135" s="15"/>
      <c r="H135" s="24"/>
      <c r="I135" s="19"/>
    </row>
    <row r="136" spans="1:9">
      <c r="B136" s="15"/>
      <c r="H136" s="24"/>
      <c r="I136" s="19"/>
    </row>
    <row r="137" spans="1:9">
      <c r="B137" s="15"/>
      <c r="H137" s="24"/>
      <c r="I137" s="19"/>
    </row>
    <row r="138" spans="1:9">
      <c r="B138" s="15"/>
      <c r="H138" s="24"/>
      <c r="I138" s="19"/>
    </row>
    <row r="139" spans="1:9">
      <c r="B139" s="15"/>
      <c r="H139" s="24"/>
      <c r="I139" s="19"/>
    </row>
    <row r="140" spans="1:9">
      <c r="B140" s="15"/>
      <c r="H140" s="24"/>
      <c r="I140" s="19"/>
    </row>
    <row r="141" spans="1:9">
      <c r="B141" s="15"/>
      <c r="H141" s="24"/>
      <c r="I141" s="19"/>
    </row>
    <row r="142" spans="1:9">
      <c r="B142" s="15"/>
      <c r="H142" s="24"/>
      <c r="I142" s="19"/>
    </row>
    <row r="143" spans="1:9">
      <c r="B143" s="15"/>
      <c r="H143" s="24"/>
      <c r="I143" s="19"/>
    </row>
    <row r="144" spans="1:9">
      <c r="B144" s="15"/>
      <c r="H144" s="24"/>
      <c r="I144" s="19"/>
    </row>
    <row r="145" spans="2:9">
      <c r="B145" s="15"/>
      <c r="H145" s="24"/>
      <c r="I145" s="19"/>
    </row>
    <row r="146" spans="2:9">
      <c r="B146" s="15"/>
      <c r="H146" s="24"/>
      <c r="I146" s="19"/>
    </row>
    <row r="147" spans="2:9">
      <c r="B147" s="15"/>
      <c r="H147" s="24"/>
      <c r="I147" s="19"/>
    </row>
    <row r="148" spans="2:9">
      <c r="B148" s="15"/>
      <c r="H148" s="24"/>
      <c r="I148" s="19"/>
    </row>
    <row r="149" spans="2:9">
      <c r="B149" s="15"/>
      <c r="H149" s="24"/>
      <c r="I149" s="20"/>
    </row>
    <row r="150" spans="2:9">
      <c r="B150" s="15"/>
      <c r="H150" s="24"/>
      <c r="I150" s="20"/>
    </row>
    <row r="151" spans="2:9">
      <c r="B151" s="15"/>
      <c r="H151" s="24"/>
      <c r="I151" s="20"/>
    </row>
    <row r="152" spans="2:9">
      <c r="B152" s="15"/>
      <c r="H152" s="24"/>
      <c r="I152" s="20"/>
    </row>
    <row r="153" spans="2:9">
      <c r="B153" s="15"/>
      <c r="H153" s="24"/>
      <c r="I153" s="20"/>
    </row>
    <row r="154" spans="2:9">
      <c r="B154" s="15"/>
      <c r="H154" s="24"/>
      <c r="I154" s="20"/>
    </row>
    <row r="155" spans="2:9">
      <c r="B155" s="15"/>
      <c r="H155" s="24"/>
      <c r="I155" s="20"/>
    </row>
    <row r="156" spans="2:9">
      <c r="B156" s="15"/>
      <c r="H156" s="24"/>
      <c r="I156" s="20"/>
    </row>
    <row r="157" spans="2:9">
      <c r="B157" s="15"/>
      <c r="H157" s="24"/>
      <c r="I157" s="20"/>
    </row>
    <row r="158" spans="2:9">
      <c r="B158" s="15"/>
      <c r="H158" s="24"/>
      <c r="I158" s="20"/>
    </row>
    <row r="159" spans="2:9">
      <c r="B159" s="15"/>
      <c r="H159" s="24"/>
      <c r="I159" s="20"/>
    </row>
    <row r="160" spans="2:9">
      <c r="B160" s="15"/>
      <c r="H160" s="24"/>
      <c r="I160" s="20"/>
    </row>
    <row r="161" spans="2:9">
      <c r="B161" s="15"/>
      <c r="H161" s="24"/>
      <c r="I161" s="20"/>
    </row>
    <row r="162" spans="2:9">
      <c r="B162" s="15"/>
      <c r="H162" s="24"/>
      <c r="I162" s="20"/>
    </row>
    <row r="163" spans="2:9">
      <c r="B163" s="15"/>
      <c r="H163" s="24"/>
      <c r="I163" s="20"/>
    </row>
    <row r="164" spans="2:9">
      <c r="B164" s="15"/>
      <c r="H164" s="24"/>
      <c r="I164" s="20"/>
    </row>
    <row r="165" spans="2:9">
      <c r="B165" s="15"/>
      <c r="H165" s="24"/>
      <c r="I165" s="20"/>
    </row>
    <row r="166" spans="2:9">
      <c r="B166" s="15"/>
      <c r="H166" s="24"/>
      <c r="I166" s="20"/>
    </row>
    <row r="167" spans="2:9">
      <c r="B167" s="15"/>
      <c r="H167" s="24"/>
      <c r="I167" s="20"/>
    </row>
    <row r="168" spans="2:9">
      <c r="B168" s="15"/>
      <c r="H168" s="24"/>
      <c r="I168" s="20"/>
    </row>
    <row r="169" spans="2:9">
      <c r="B169" s="15"/>
      <c r="H169" s="24"/>
      <c r="I169" s="20"/>
    </row>
    <row r="170" spans="2:9">
      <c r="B170" s="15"/>
      <c r="H170" s="24"/>
      <c r="I170" s="20"/>
    </row>
    <row r="171" spans="2:9">
      <c r="B171" s="15"/>
      <c r="H171" s="24"/>
      <c r="I171" s="20"/>
    </row>
    <row r="172" spans="2:9">
      <c r="B172" s="15"/>
      <c r="H172" s="24"/>
      <c r="I172" s="20"/>
    </row>
    <row r="173" spans="2:9">
      <c r="B173" s="15"/>
      <c r="H173" s="24"/>
      <c r="I173" s="20"/>
    </row>
    <row r="174" spans="2:9">
      <c r="B174" s="15"/>
      <c r="H174" s="24"/>
      <c r="I174" s="20"/>
    </row>
    <row r="175" spans="2:9">
      <c r="B175" s="15"/>
      <c r="H175" s="24"/>
      <c r="I175" s="20"/>
    </row>
    <row r="176" spans="2:9">
      <c r="B176" s="15"/>
      <c r="H176" s="24"/>
      <c r="I176" s="20"/>
    </row>
    <row r="177" spans="2:9">
      <c r="B177" s="15"/>
      <c r="H177" s="24"/>
      <c r="I177" s="20"/>
    </row>
    <row r="178" spans="2:9">
      <c r="B178" s="15"/>
      <c r="H178" s="24"/>
      <c r="I178" s="20"/>
    </row>
    <row r="179" spans="2:9">
      <c r="B179" s="15"/>
      <c r="H179" s="24"/>
      <c r="I179" s="20"/>
    </row>
    <row r="180" spans="2:9">
      <c r="B180" s="15"/>
      <c r="H180" s="24"/>
      <c r="I180" s="20"/>
    </row>
    <row r="181" spans="2:9">
      <c r="B181" s="15"/>
      <c r="H181" s="24"/>
      <c r="I181" s="20"/>
    </row>
    <row r="182" spans="2:9">
      <c r="B182" s="15"/>
      <c r="H182" s="24"/>
      <c r="I182" s="20"/>
    </row>
    <row r="183" spans="2:9">
      <c r="B183" s="15"/>
      <c r="H183" s="24"/>
      <c r="I183" s="20"/>
    </row>
    <row r="184" spans="2:9">
      <c r="B184" s="15"/>
      <c r="H184" s="24"/>
      <c r="I184" s="20"/>
    </row>
    <row r="185" spans="2:9">
      <c r="B185" s="15"/>
      <c r="H185" s="24"/>
      <c r="I185" s="20"/>
    </row>
    <row r="186" spans="2:9">
      <c r="B186" s="15"/>
      <c r="H186" s="24"/>
      <c r="I186" s="20"/>
    </row>
    <row r="187" spans="2:9">
      <c r="B187" s="15"/>
      <c r="H187" s="24"/>
      <c r="I187" s="20"/>
    </row>
    <row r="188" spans="2:9">
      <c r="B188" s="15"/>
      <c r="H188" s="24"/>
      <c r="I188" s="20"/>
    </row>
    <row r="189" spans="2:9">
      <c r="B189" s="15"/>
      <c r="H189" s="24"/>
      <c r="I189" s="20"/>
    </row>
    <row r="190" spans="2:9">
      <c r="B190" s="15"/>
      <c r="H190" s="24"/>
      <c r="I190" s="20"/>
    </row>
    <row r="191" spans="2:9">
      <c r="B191" s="15"/>
      <c r="H191" s="24"/>
      <c r="I191" s="20"/>
    </row>
    <row r="192" spans="2:9">
      <c r="B192" s="15"/>
      <c r="H192" s="24"/>
      <c r="I192" s="20"/>
    </row>
    <row r="193" spans="2:9">
      <c r="B193" s="15"/>
      <c r="H193" s="24"/>
      <c r="I193" s="20"/>
    </row>
    <row r="194" spans="2:9">
      <c r="B194" s="15"/>
      <c r="H194" s="24"/>
      <c r="I194" s="20"/>
    </row>
    <row r="195" spans="2:9">
      <c r="B195" s="15"/>
      <c r="H195" s="24"/>
      <c r="I195" s="20"/>
    </row>
    <row r="196" spans="2:9">
      <c r="B196" s="15"/>
      <c r="H196" s="24"/>
      <c r="I196" s="20"/>
    </row>
    <row r="197" spans="2:9">
      <c r="B197" s="15"/>
      <c r="H197" s="24"/>
      <c r="I197" s="20"/>
    </row>
    <row r="198" spans="2:9">
      <c r="B198" s="15"/>
      <c r="H198" s="24"/>
      <c r="I198" s="20"/>
    </row>
    <row r="199" spans="2:9">
      <c r="B199" s="15"/>
      <c r="H199" s="24"/>
      <c r="I199" s="20"/>
    </row>
    <row r="200" spans="2:9">
      <c r="B200" s="15"/>
      <c r="H200" s="24"/>
      <c r="I200" s="20"/>
    </row>
    <row r="201" spans="2:9">
      <c r="B201" s="15"/>
      <c r="H201" s="24"/>
      <c r="I201" s="20"/>
    </row>
    <row r="202" spans="2:9">
      <c r="B202" s="15"/>
      <c r="H202" s="24"/>
      <c r="I202" s="20"/>
    </row>
    <row r="203" spans="2:9">
      <c r="B203" s="15"/>
      <c r="H203" s="24"/>
      <c r="I203" s="20"/>
    </row>
    <row r="204" spans="2:9">
      <c r="B204" s="15"/>
      <c r="H204" s="24"/>
      <c r="I204" s="20"/>
    </row>
    <row r="205" spans="2:9">
      <c r="B205" s="15"/>
      <c r="H205" s="24"/>
      <c r="I205" s="20"/>
    </row>
    <row r="206" spans="2:9">
      <c r="B206" s="15"/>
      <c r="H206" s="24"/>
      <c r="I206" s="20"/>
    </row>
    <row r="207" spans="2:9">
      <c r="B207" s="15"/>
      <c r="H207" s="24"/>
      <c r="I207" s="20"/>
    </row>
    <row r="208" spans="2:9">
      <c r="B208" s="15"/>
      <c r="H208" s="24"/>
      <c r="I208" s="20"/>
    </row>
    <row r="209" spans="2:9">
      <c r="B209" s="15"/>
      <c r="H209" s="24"/>
      <c r="I209" s="20"/>
    </row>
    <row r="210" spans="2:9">
      <c r="B210" s="15"/>
      <c r="H210" s="24"/>
      <c r="I210" s="20"/>
    </row>
    <row r="211" spans="2:9">
      <c r="B211" s="15"/>
      <c r="H211" s="24"/>
      <c r="I211" s="20"/>
    </row>
    <row r="212" spans="2:9">
      <c r="B212" s="15"/>
      <c r="H212" s="24"/>
      <c r="I212" s="20"/>
    </row>
    <row r="213" spans="2:9">
      <c r="B213" s="15"/>
      <c r="H213" s="24"/>
      <c r="I213" s="20"/>
    </row>
    <row r="214" spans="2:9">
      <c r="B214" s="15"/>
      <c r="H214" s="24"/>
      <c r="I214" s="12"/>
    </row>
    <row r="215" spans="2:9">
      <c r="B215" s="15"/>
      <c r="H215" s="24"/>
      <c r="I215" s="12"/>
    </row>
    <row r="216" spans="2:9">
      <c r="B216" s="15"/>
      <c r="H216" s="24"/>
      <c r="I216" s="12"/>
    </row>
    <row r="217" spans="2:9">
      <c r="B217" s="15"/>
      <c r="H217" s="24"/>
      <c r="I217" s="12"/>
    </row>
    <row r="218" spans="2:9">
      <c r="B218" s="15"/>
      <c r="H218" s="24"/>
      <c r="I218" s="12"/>
    </row>
    <row r="219" spans="2:9">
      <c r="B219" s="15"/>
      <c r="H219" s="24"/>
      <c r="I219" s="12"/>
    </row>
    <row r="220" spans="2:9">
      <c r="B220" s="15"/>
      <c r="H220" s="24"/>
      <c r="I220" s="12"/>
    </row>
    <row r="221" spans="2:9">
      <c r="B221" s="15"/>
      <c r="H221" s="24"/>
      <c r="I221" s="12"/>
    </row>
    <row r="222" spans="2:9">
      <c r="B222" s="15"/>
      <c r="H222" s="24"/>
      <c r="I222" s="12"/>
    </row>
    <row r="223" spans="2:9">
      <c r="B223" s="15"/>
      <c r="H223" s="24"/>
      <c r="I223" s="12"/>
    </row>
    <row r="224" spans="2:9">
      <c r="B224" s="15"/>
      <c r="H224" s="24"/>
      <c r="I224" s="12"/>
    </row>
    <row r="225" spans="2:9">
      <c r="B225" s="15"/>
      <c r="H225" s="24"/>
      <c r="I225" s="12"/>
    </row>
    <row r="226" spans="2:9">
      <c r="B226" s="15"/>
      <c r="H226" s="24"/>
      <c r="I226" s="12"/>
    </row>
    <row r="227" spans="2:9">
      <c r="B227" s="15"/>
      <c r="H227" s="24"/>
      <c r="I227" s="12"/>
    </row>
    <row r="228" spans="2:9">
      <c r="B228" s="15"/>
      <c r="H228" s="24"/>
      <c r="I228" s="12"/>
    </row>
    <row r="229" spans="2:9">
      <c r="B229" s="15"/>
      <c r="H229" s="24"/>
      <c r="I229" s="12"/>
    </row>
    <row r="230" spans="2:9">
      <c r="B230" s="15"/>
      <c r="H230" s="24"/>
      <c r="I230" s="12"/>
    </row>
    <row r="231" spans="2:9">
      <c r="B231" s="15"/>
      <c r="H231" s="24"/>
      <c r="I231" s="12"/>
    </row>
    <row r="232" spans="2:9">
      <c r="B232" s="15"/>
      <c r="H232" s="24"/>
      <c r="I232" s="12"/>
    </row>
    <row r="233" spans="2:9">
      <c r="B233" s="15"/>
      <c r="H233" s="24"/>
      <c r="I233" s="12"/>
    </row>
    <row r="234" spans="2:9">
      <c r="B234" s="15"/>
      <c r="H234" s="24"/>
      <c r="I234" s="12"/>
    </row>
    <row r="235" spans="2:9">
      <c r="B235" s="15"/>
      <c r="H235" s="24"/>
      <c r="I235" s="12"/>
    </row>
    <row r="236" spans="2:9">
      <c r="B236" s="15"/>
      <c r="H236" s="24"/>
      <c r="I236" s="12"/>
    </row>
    <row r="237" spans="2:9">
      <c r="B237" s="15"/>
      <c r="H237" s="24"/>
      <c r="I237" s="12"/>
    </row>
    <row r="238" spans="2:9">
      <c r="B238" s="15"/>
      <c r="H238" s="24"/>
      <c r="I238" s="12"/>
    </row>
    <row r="239" spans="2:9">
      <c r="B239" s="15"/>
      <c r="H239" s="24"/>
      <c r="I239" s="12"/>
    </row>
    <row r="240" spans="2:9">
      <c r="B240" s="15"/>
      <c r="H240" s="24"/>
      <c r="I240" s="12"/>
    </row>
    <row r="241" spans="2:9">
      <c r="B241" s="15"/>
      <c r="H241" s="24"/>
      <c r="I241" s="12"/>
    </row>
    <row r="242" spans="2:9">
      <c r="B242" s="15"/>
      <c r="H242" s="24"/>
      <c r="I242" s="12"/>
    </row>
    <row r="243" spans="2:9">
      <c r="B243" s="15"/>
      <c r="H243" s="24"/>
      <c r="I243" s="12"/>
    </row>
    <row r="244" spans="2:9">
      <c r="B244" s="15"/>
      <c r="H244" s="24"/>
      <c r="I244" s="12"/>
    </row>
    <row r="245" spans="2:9">
      <c r="B245" s="15"/>
      <c r="H245" s="24"/>
      <c r="I245" s="12"/>
    </row>
    <row r="246" spans="2:9">
      <c r="B246" s="15"/>
      <c r="H246" s="24"/>
      <c r="I246" s="12"/>
    </row>
    <row r="247" spans="2:9">
      <c r="B247" s="15"/>
      <c r="H247" s="24"/>
      <c r="I247" s="12"/>
    </row>
    <row r="248" spans="2:9">
      <c r="B248" s="15"/>
      <c r="H248" s="24"/>
      <c r="I248" s="12"/>
    </row>
    <row r="249" spans="2:9">
      <c r="B249" s="15"/>
      <c r="H249" s="24"/>
      <c r="I249" s="12"/>
    </row>
    <row r="250" spans="2:9">
      <c r="B250" s="15"/>
      <c r="H250" s="24"/>
      <c r="I250" s="12"/>
    </row>
    <row r="251" spans="2:9">
      <c r="B251" s="15"/>
      <c r="H251" s="24"/>
      <c r="I251" s="12"/>
    </row>
    <row r="252" spans="2:9">
      <c r="B252" s="15"/>
      <c r="H252" s="24"/>
      <c r="I252" s="12"/>
    </row>
    <row r="253" spans="2:9">
      <c r="B253" s="15"/>
      <c r="H253" s="24"/>
      <c r="I253" s="12"/>
    </row>
    <row r="254" spans="2:9">
      <c r="B254" s="15"/>
      <c r="H254" s="24"/>
      <c r="I254" s="12"/>
    </row>
    <row r="255" spans="2:9">
      <c r="B255" s="15"/>
      <c r="H255" s="24"/>
      <c r="I255" s="12"/>
    </row>
    <row r="256" spans="2:9">
      <c r="B256" s="15"/>
      <c r="H256" s="24"/>
      <c r="I256" s="12"/>
    </row>
    <row r="257" spans="2:9">
      <c r="B257" s="15"/>
      <c r="H257" s="24"/>
      <c r="I257" s="12"/>
    </row>
    <row r="258" spans="2:9">
      <c r="B258" s="15"/>
      <c r="H258" s="24"/>
      <c r="I258" s="12"/>
    </row>
    <row r="259" spans="2:9">
      <c r="B259" s="15"/>
      <c r="H259" s="24"/>
      <c r="I259" s="12"/>
    </row>
    <row r="260" spans="2:9">
      <c r="B260" s="15"/>
      <c r="H260" s="24"/>
      <c r="I260" s="12"/>
    </row>
    <row r="261" spans="2:9">
      <c r="B261" s="15"/>
      <c r="H261" s="24"/>
      <c r="I261" s="12"/>
    </row>
    <row r="262" spans="2:9">
      <c r="B262" s="15"/>
      <c r="H262" s="24"/>
      <c r="I262" s="12"/>
    </row>
    <row r="263" spans="2:9">
      <c r="B263" s="15"/>
      <c r="H263" s="24"/>
      <c r="I263" s="12"/>
    </row>
    <row r="264" spans="2:9">
      <c r="B264" s="15"/>
      <c r="H264" s="24"/>
      <c r="I264" s="12"/>
    </row>
    <row r="265" spans="2:9">
      <c r="B265" s="15"/>
      <c r="H265" s="24"/>
      <c r="I265" s="12"/>
    </row>
    <row r="266" spans="2:9">
      <c r="B266" s="15"/>
      <c r="H266" s="24"/>
      <c r="I266" s="12"/>
    </row>
    <row r="267" spans="2:9">
      <c r="B267" s="15"/>
      <c r="H267" s="24"/>
      <c r="I267" s="12"/>
    </row>
    <row r="268" spans="2:9">
      <c r="B268" s="15"/>
      <c r="H268" s="24"/>
      <c r="I268" s="12"/>
    </row>
    <row r="269" spans="2:9">
      <c r="B269" s="15"/>
      <c r="H269" s="24"/>
      <c r="I269" s="12"/>
    </row>
    <row r="270" spans="2:9">
      <c r="B270" s="15"/>
      <c r="H270" s="24"/>
      <c r="I270" s="12"/>
    </row>
    <row r="271" spans="2:9">
      <c r="B271" s="15"/>
      <c r="H271" s="24"/>
      <c r="I271" s="12"/>
    </row>
    <row r="272" spans="2:9">
      <c r="B272" s="15"/>
      <c r="H272" s="24"/>
      <c r="I272" s="12"/>
    </row>
    <row r="273" spans="2:9">
      <c r="B273" s="15"/>
      <c r="H273" s="24"/>
      <c r="I273" s="12"/>
    </row>
    <row r="274" spans="2:9">
      <c r="B274" s="15"/>
      <c r="H274" s="24"/>
      <c r="I274" s="12"/>
    </row>
    <row r="275" spans="2:9">
      <c r="B275" s="15"/>
      <c r="H275" s="24"/>
      <c r="I275" s="12"/>
    </row>
    <row r="276" spans="2:9">
      <c r="B276" s="15"/>
      <c r="H276" s="24"/>
      <c r="I276" s="12"/>
    </row>
    <row r="277" spans="2:9">
      <c r="B277" s="15"/>
      <c r="H277" s="24"/>
      <c r="I277" s="12"/>
    </row>
    <row r="278" spans="2:9">
      <c r="B278" s="15"/>
      <c r="H278" s="24"/>
      <c r="I278" s="12"/>
    </row>
    <row r="279" spans="2:9">
      <c r="B279" s="15"/>
      <c r="H279" s="24"/>
      <c r="I279" s="12"/>
    </row>
    <row r="280" spans="2:9">
      <c r="B280" s="15"/>
      <c r="H280" s="24"/>
      <c r="I280" s="12"/>
    </row>
    <row r="281" spans="2:9">
      <c r="B281" s="15"/>
    </row>
    <row r="282" spans="2:9">
      <c r="B282" s="15"/>
    </row>
    <row r="283" spans="2:9">
      <c r="B283" s="15"/>
    </row>
    <row r="284" spans="2:9">
      <c r="B284" s="15"/>
    </row>
    <row r="285" spans="2:9">
      <c r="B285" s="15"/>
    </row>
    <row r="286" spans="2:9">
      <c r="B286" s="15"/>
    </row>
    <row r="287" spans="2:9">
      <c r="B287" s="15"/>
    </row>
    <row r="288" spans="2:9">
      <c r="B288" s="15"/>
    </row>
    <row r="289" spans="2:2">
      <c r="B289" s="15"/>
    </row>
    <row r="290" spans="2:2">
      <c r="B290" s="15"/>
    </row>
    <row r="291" spans="2:2">
      <c r="B291" s="15"/>
    </row>
    <row r="292" spans="2:2">
      <c r="B292" s="15"/>
    </row>
    <row r="293" spans="2:2">
      <c r="B293" s="15"/>
    </row>
    <row r="294" spans="2:2">
      <c r="B294" s="15"/>
    </row>
    <row r="295" spans="2:2">
      <c r="B295" s="15"/>
    </row>
    <row r="296" spans="2:2">
      <c r="B296" s="15"/>
    </row>
    <row r="297" spans="2:2">
      <c r="B297" s="15"/>
    </row>
    <row r="298" spans="2:2">
      <c r="B298" s="15"/>
    </row>
    <row r="299" spans="2:2">
      <c r="B299" s="15"/>
    </row>
    <row r="300" spans="2:2">
      <c r="B300" s="15"/>
    </row>
    <row r="301" spans="2:2">
      <c r="B301" s="15"/>
    </row>
    <row r="302" spans="2:2">
      <c r="B302" s="15"/>
    </row>
    <row r="303" spans="2:2">
      <c r="B303" s="15"/>
    </row>
    <row r="304" spans="2:2">
      <c r="B304" s="15"/>
    </row>
    <row r="305" spans="2:2">
      <c r="B305" s="15"/>
    </row>
    <row r="306" spans="2:2">
      <c r="B306" s="15"/>
    </row>
    <row r="307" spans="2:2">
      <c r="B307" s="15"/>
    </row>
    <row r="308" spans="2:2">
      <c r="B308" s="15"/>
    </row>
    <row r="309" spans="2:2">
      <c r="B309" s="15"/>
    </row>
    <row r="310" spans="2:2">
      <c r="B310" s="15"/>
    </row>
    <row r="311" spans="2:2">
      <c r="B311" s="15"/>
    </row>
    <row r="312" spans="2:2">
      <c r="B312" s="15"/>
    </row>
    <row r="313" spans="2:2">
      <c r="B313" s="15"/>
    </row>
    <row r="314" spans="2:2">
      <c r="B314" s="15"/>
    </row>
    <row r="315" spans="2:2">
      <c r="B315" s="15"/>
    </row>
    <row r="316" spans="2:2">
      <c r="B316" s="15"/>
    </row>
    <row r="317" spans="2:2">
      <c r="B317" s="15"/>
    </row>
    <row r="318" spans="2:2">
      <c r="B318" s="15"/>
    </row>
    <row r="319" spans="2:2">
      <c r="B319" s="15"/>
    </row>
    <row r="320" spans="2:2">
      <c r="B320" s="15"/>
    </row>
    <row r="321" spans="2:2">
      <c r="B321" s="15"/>
    </row>
    <row r="322" spans="2:2">
      <c r="B322" s="15"/>
    </row>
    <row r="323" spans="2:2">
      <c r="B323" s="15"/>
    </row>
    <row r="324" spans="2:2">
      <c r="B324" s="15"/>
    </row>
    <row r="325" spans="2:2">
      <c r="B325" s="15"/>
    </row>
    <row r="326" spans="2:2">
      <c r="B326" s="15"/>
    </row>
    <row r="327" spans="2:2">
      <c r="B327" s="15"/>
    </row>
    <row r="328" spans="2:2">
      <c r="B328" s="15"/>
    </row>
    <row r="329" spans="2:2">
      <c r="B329" s="15"/>
    </row>
    <row r="330" spans="2:2">
      <c r="B330" s="15"/>
    </row>
    <row r="331" spans="2:2">
      <c r="B331" s="15"/>
    </row>
    <row r="332" spans="2:2">
      <c r="B332" s="15"/>
    </row>
    <row r="333" spans="2:2">
      <c r="B333" s="15"/>
    </row>
    <row r="334" spans="2:2">
      <c r="B334" s="15"/>
    </row>
    <row r="335" spans="2:2">
      <c r="B335" s="15"/>
    </row>
    <row r="336" spans="2:2">
      <c r="B336" s="15"/>
    </row>
    <row r="337" spans="2:2">
      <c r="B337" s="15"/>
    </row>
    <row r="338" spans="2:2">
      <c r="B338" s="15"/>
    </row>
    <row r="339" spans="2:2">
      <c r="B339" s="15"/>
    </row>
    <row r="340" spans="2:2">
      <c r="B340" s="15"/>
    </row>
    <row r="341" spans="2:2">
      <c r="B341" s="15"/>
    </row>
    <row r="342" spans="2:2">
      <c r="B342" s="15"/>
    </row>
    <row r="343" spans="2:2">
      <c r="B343" s="15"/>
    </row>
    <row r="344" spans="2:2">
      <c r="B344" s="15"/>
    </row>
    <row r="345" spans="2:2">
      <c r="B345" s="15"/>
    </row>
    <row r="346" spans="2:2">
      <c r="B346" s="15"/>
    </row>
    <row r="347" spans="2:2">
      <c r="B347" s="15"/>
    </row>
    <row r="348" spans="2:2">
      <c r="B348" s="15"/>
    </row>
    <row r="349" spans="2:2">
      <c r="B349" s="15"/>
    </row>
    <row r="350" spans="2:2">
      <c r="B350" s="15"/>
    </row>
    <row r="351" spans="2:2">
      <c r="B351" s="15"/>
    </row>
    <row r="352" spans="2:2">
      <c r="B352" s="15"/>
    </row>
    <row r="353" spans="2:2">
      <c r="B353" s="15"/>
    </row>
    <row r="354" spans="2:2">
      <c r="B354" s="15"/>
    </row>
    <row r="355" spans="2:2">
      <c r="B355" s="15"/>
    </row>
    <row r="356" spans="2:2">
      <c r="B356" s="15"/>
    </row>
    <row r="357" spans="2:2">
      <c r="B357" s="15"/>
    </row>
    <row r="358" spans="2:2">
      <c r="B358" s="15"/>
    </row>
    <row r="359" spans="2:2">
      <c r="B359" s="15"/>
    </row>
    <row r="360" spans="2:2">
      <c r="B360" s="15"/>
    </row>
    <row r="361" spans="2:2">
      <c r="B361" s="15"/>
    </row>
    <row r="362" spans="2:2">
      <c r="B362" s="15"/>
    </row>
    <row r="363" spans="2:2">
      <c r="B363" s="15"/>
    </row>
    <row r="364" spans="2:2">
      <c r="B364" s="15"/>
    </row>
    <row r="365" spans="2:2">
      <c r="B365" s="15"/>
    </row>
    <row r="366" spans="2:2">
      <c r="B366" s="15"/>
    </row>
    <row r="367" spans="2:2">
      <c r="B367" s="15"/>
    </row>
    <row r="368" spans="2:2">
      <c r="B368" s="15"/>
    </row>
    <row r="369" spans="2:2">
      <c r="B369" s="15"/>
    </row>
    <row r="370" spans="2:2">
      <c r="B370" s="15"/>
    </row>
    <row r="371" spans="2:2">
      <c r="B371" s="15"/>
    </row>
    <row r="372" spans="2:2">
      <c r="B372" s="15"/>
    </row>
    <row r="373" spans="2:2">
      <c r="B373" s="15"/>
    </row>
    <row r="374" spans="2:2">
      <c r="B374" s="15"/>
    </row>
    <row r="375" spans="2:2">
      <c r="B375" s="15"/>
    </row>
    <row r="376" spans="2:2">
      <c r="B376" s="15"/>
    </row>
    <row r="377" spans="2:2">
      <c r="B377" s="15"/>
    </row>
    <row r="378" spans="2:2">
      <c r="B378" s="15"/>
    </row>
    <row r="379" spans="2:2">
      <c r="B379" s="15"/>
    </row>
    <row r="380" spans="2:2">
      <c r="B380" s="15"/>
    </row>
    <row r="381" spans="2:2">
      <c r="B381" s="15"/>
    </row>
    <row r="382" spans="2:2">
      <c r="B382" s="15"/>
    </row>
    <row r="383" spans="2:2">
      <c r="B383" s="15"/>
    </row>
    <row r="384" spans="2:2">
      <c r="B384" s="15"/>
    </row>
    <row r="385" spans="2:2">
      <c r="B385" s="15"/>
    </row>
    <row r="386" spans="2:2">
      <c r="B386" s="15"/>
    </row>
    <row r="387" spans="2:2">
      <c r="B387" s="15"/>
    </row>
    <row r="388" spans="2:2">
      <c r="B388" s="15"/>
    </row>
    <row r="389" spans="2:2">
      <c r="B389" s="15"/>
    </row>
    <row r="390" spans="2:2">
      <c r="B390" s="15"/>
    </row>
    <row r="391" spans="2:2">
      <c r="B391" s="15"/>
    </row>
    <row r="392" spans="2:2">
      <c r="B392" s="15"/>
    </row>
    <row r="393" spans="2:2">
      <c r="B393" s="15"/>
    </row>
    <row r="394" spans="2:2">
      <c r="B394" s="15"/>
    </row>
    <row r="395" spans="2:2">
      <c r="B395" s="15"/>
    </row>
    <row r="396" spans="2:2">
      <c r="B396" s="15"/>
    </row>
    <row r="397" spans="2:2">
      <c r="B397" s="15"/>
    </row>
    <row r="398" spans="2:2">
      <c r="B398" s="15"/>
    </row>
    <row r="399" spans="2:2">
      <c r="B399" s="15"/>
    </row>
    <row r="400" spans="2:2">
      <c r="B400" s="15"/>
    </row>
    <row r="401" spans="2:2">
      <c r="B401" s="15"/>
    </row>
    <row r="402" spans="2:2">
      <c r="B402" s="15"/>
    </row>
    <row r="403" spans="2:2">
      <c r="B403" s="15"/>
    </row>
    <row r="404" spans="2:2">
      <c r="B404" s="15"/>
    </row>
    <row r="405" spans="2:2">
      <c r="B405" s="15"/>
    </row>
    <row r="406" spans="2:2">
      <c r="B406" s="15"/>
    </row>
    <row r="407" spans="2:2">
      <c r="B407" s="15"/>
    </row>
    <row r="408" spans="2:2">
      <c r="B408" s="15"/>
    </row>
  </sheetData>
  <mergeCells count="9">
    <mergeCell ref="A1:I1"/>
    <mergeCell ref="A2:I2"/>
    <mergeCell ref="A3:I3"/>
    <mergeCell ref="A4:I4"/>
    <mergeCell ref="A83:A84"/>
    <mergeCell ref="I7:I8"/>
    <mergeCell ref="B7:B8"/>
    <mergeCell ref="A7:A9"/>
    <mergeCell ref="C7:G7"/>
  </mergeCells>
  <pageMargins left="0.39370078740157483" right="0.19685039370078741" top="1.1417322834645669" bottom="0.74803149606299213" header="0.31496062992125984" footer="0.31496062992125984"/>
  <pageSetup scale="75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</sheetPr>
  <dimension ref="A1:R186"/>
  <sheetViews>
    <sheetView showGridLines="0" showZeros="0" zoomScale="87" zoomScaleNormal="87" zoomScaleSheetLayoutView="118" workbookViewId="0">
      <pane xSplit="1" ySplit="7" topLeftCell="B34" activePane="bottomRight" state="frozen"/>
      <selection pane="topRight" activeCell="B1" sqref="B1"/>
      <selection pane="bottomLeft" activeCell="A8" sqref="A8"/>
      <selection pane="bottomRight" activeCell="J53" sqref="J53"/>
    </sheetView>
  </sheetViews>
  <sheetFormatPr baseColWidth="10" defaultColWidth="11" defaultRowHeight="12.75"/>
  <cols>
    <col min="1" max="1" width="14.28515625" style="3" customWidth="1"/>
    <col min="2" max="2" width="38.140625" style="27" customWidth="1"/>
    <col min="3" max="3" width="12.28515625" style="27" customWidth="1"/>
    <col min="4" max="4" width="13.28515625" style="27" customWidth="1"/>
    <col min="5" max="5" width="12.85546875" style="27" customWidth="1"/>
    <col min="6" max="6" width="13.85546875" style="27" customWidth="1"/>
    <col min="7" max="7" width="12.42578125" style="27" customWidth="1"/>
    <col min="8" max="8" width="13" style="27" customWidth="1"/>
    <col min="9" max="9" width="12.42578125" style="3" customWidth="1"/>
    <col min="10" max="10" width="20.140625" style="62" customWidth="1"/>
    <col min="11" max="11" width="12.140625" style="3" hidden="1" customWidth="1"/>
    <col min="12" max="16384" width="11" style="3"/>
  </cols>
  <sheetData>
    <row r="1" spans="1:16" ht="17.45" customHeight="1">
      <c r="A1" s="581" t="s">
        <v>290</v>
      </c>
      <c r="B1" s="581"/>
      <c r="C1" s="581"/>
      <c r="D1" s="581"/>
      <c r="E1" s="581"/>
      <c r="F1" s="581"/>
      <c r="G1" s="581"/>
      <c r="H1" s="581"/>
      <c r="I1" s="581"/>
    </row>
    <row r="2" spans="1:16" ht="17.45" customHeight="1">
      <c r="A2" s="581" t="s">
        <v>167</v>
      </c>
      <c r="B2" s="581"/>
      <c r="C2" s="581"/>
      <c r="D2" s="581"/>
      <c r="E2" s="581"/>
      <c r="F2" s="581"/>
      <c r="G2" s="581"/>
      <c r="H2" s="581"/>
      <c r="I2" s="581"/>
    </row>
    <row r="3" spans="1:16" ht="15.75">
      <c r="A3" s="582" t="s">
        <v>309</v>
      </c>
      <c r="B3" s="582"/>
      <c r="C3" s="582"/>
      <c r="D3" s="582"/>
      <c r="E3" s="582"/>
      <c r="F3" s="582"/>
      <c r="G3" s="582"/>
      <c r="H3" s="582"/>
      <c r="I3" s="582"/>
    </row>
    <row r="4" spans="1:16" ht="20.25" customHeight="1">
      <c r="A4" s="582" t="s">
        <v>397</v>
      </c>
      <c r="B4" s="582"/>
      <c r="C4" s="582"/>
      <c r="D4" s="582"/>
      <c r="E4" s="582"/>
      <c r="F4" s="582"/>
      <c r="G4" s="582"/>
      <c r="H4" s="582"/>
      <c r="I4" s="582"/>
    </row>
    <row r="5" spans="1:16" ht="9.75" customHeight="1">
      <c r="B5" s="98"/>
      <c r="C5" s="98"/>
      <c r="D5" s="98"/>
      <c r="E5" s="98"/>
      <c r="F5" s="98"/>
      <c r="G5" s="98"/>
      <c r="H5" s="8"/>
      <c r="I5" s="8" t="s">
        <v>6</v>
      </c>
    </row>
    <row r="6" spans="1:16" ht="24" customHeight="1">
      <c r="A6" s="583" t="s">
        <v>190</v>
      </c>
      <c r="B6" s="585" t="s">
        <v>0</v>
      </c>
      <c r="C6" s="589" t="s">
        <v>23</v>
      </c>
      <c r="D6" s="590"/>
      <c r="E6" s="591"/>
      <c r="F6" s="587" t="s">
        <v>26</v>
      </c>
      <c r="G6" s="587"/>
      <c r="H6" s="588" t="s">
        <v>1</v>
      </c>
      <c r="I6" s="588"/>
    </row>
    <row r="7" spans="1:16" ht="26.25" customHeight="1">
      <c r="A7" s="584"/>
      <c r="B7" s="586"/>
      <c r="C7" s="391" t="s">
        <v>58</v>
      </c>
      <c r="D7" s="392" t="s">
        <v>10</v>
      </c>
      <c r="E7" s="393" t="s">
        <v>2</v>
      </c>
      <c r="F7" s="394" t="s">
        <v>27</v>
      </c>
      <c r="G7" s="395" t="s">
        <v>3</v>
      </c>
      <c r="H7" s="396" t="s">
        <v>4</v>
      </c>
      <c r="I7" s="397" t="s">
        <v>161</v>
      </c>
    </row>
    <row r="8" spans="1:16" ht="8.25" customHeight="1">
      <c r="A8" s="199"/>
      <c r="B8" s="99" t="s">
        <v>6</v>
      </c>
      <c r="C8" s="99"/>
      <c r="D8" s="100"/>
      <c r="E8" s="101"/>
      <c r="F8" s="100"/>
      <c r="G8" s="100"/>
      <c r="H8" s="102"/>
      <c r="I8" s="103"/>
    </row>
    <row r="9" spans="1:16" ht="21.75" customHeight="1">
      <c r="A9" s="199"/>
      <c r="B9" s="104" t="s">
        <v>7</v>
      </c>
      <c r="C9" s="105">
        <f>+C11+C34</f>
        <v>234334098</v>
      </c>
      <c r="D9" s="105">
        <f>+D11+D34</f>
        <v>234334098</v>
      </c>
      <c r="E9" s="105">
        <f>+E11+E34</f>
        <v>95636221</v>
      </c>
      <c r="F9" s="105">
        <f>+F11+F34</f>
        <v>37650063.850000001</v>
      </c>
      <c r="G9" s="105">
        <f>+F9+K9+1</f>
        <v>58646658.040000007</v>
      </c>
      <c r="H9" s="106">
        <f>+G9-E9</f>
        <v>-36989562.959999993</v>
      </c>
      <c r="I9" s="107">
        <f>+G9/E9*100</f>
        <v>61.322642641850109</v>
      </c>
      <c r="K9" s="3">
        <f>20996594.19-1</f>
        <v>20996593.190000001</v>
      </c>
      <c r="L9" s="62"/>
      <c r="M9" s="62" t="s">
        <v>6</v>
      </c>
      <c r="N9" s="62" t="s">
        <v>6</v>
      </c>
    </row>
    <row r="10" spans="1:16" ht="9.9499999999999993" customHeight="1">
      <c r="A10" s="199"/>
      <c r="B10" s="104"/>
      <c r="C10" s="108"/>
      <c r="D10" s="108"/>
      <c r="E10" s="108"/>
      <c r="F10" s="108"/>
      <c r="G10" s="108"/>
      <c r="H10" s="109"/>
      <c r="I10" s="110"/>
    </row>
    <row r="11" spans="1:16" ht="21" customHeight="1">
      <c r="A11" s="111" t="s">
        <v>213</v>
      </c>
      <c r="B11" s="111" t="s">
        <v>8</v>
      </c>
      <c r="C11" s="108">
        <f>+C13</f>
        <v>158641933</v>
      </c>
      <c r="D11" s="108">
        <f>+D13+D32</f>
        <v>158641933</v>
      </c>
      <c r="E11" s="108">
        <f>+E13+E32</f>
        <v>57879462</v>
      </c>
      <c r="F11" s="108">
        <f>+F13+F32</f>
        <v>22317912.850000001</v>
      </c>
      <c r="G11" s="108">
        <f>+G13</f>
        <v>42837241.799999997</v>
      </c>
      <c r="H11" s="106">
        <f>+G11-E11</f>
        <v>-15042220.200000003</v>
      </c>
      <c r="I11" s="107">
        <f>+G11/E11*100</f>
        <v>74.01112643375987</v>
      </c>
      <c r="K11" s="3">
        <v>20519328.949999999</v>
      </c>
      <c r="L11" s="62"/>
    </row>
    <row r="12" spans="1:16" ht="9.9499999999999993" customHeight="1">
      <c r="A12" s="199"/>
      <c r="B12" s="112"/>
      <c r="C12" s="113"/>
      <c r="D12" s="113"/>
      <c r="E12" s="114" t="s">
        <v>6</v>
      </c>
      <c r="F12" s="114"/>
      <c r="G12" s="114"/>
      <c r="H12" s="115"/>
      <c r="I12" s="116" t="s">
        <v>6</v>
      </c>
    </row>
    <row r="13" spans="1:16" ht="21" customHeight="1">
      <c r="A13" s="111" t="s">
        <v>193</v>
      </c>
      <c r="B13" s="104" t="s">
        <v>214</v>
      </c>
      <c r="C13" s="108">
        <f>+C15+C20+C24+C29</f>
        <v>158641933</v>
      </c>
      <c r="D13" s="108">
        <f>+D15+D20+D24+D29</f>
        <v>158641933</v>
      </c>
      <c r="E13" s="108">
        <f>+E15+E20+E24+E29</f>
        <v>57879462</v>
      </c>
      <c r="F13" s="108">
        <f>+F15+F20+F24+F29</f>
        <v>22317912.850000001</v>
      </c>
      <c r="G13" s="108">
        <f>+K13+F13</f>
        <v>42837241.799999997</v>
      </c>
      <c r="H13" s="106">
        <f>+G13-E13</f>
        <v>-15042220.200000003</v>
      </c>
      <c r="I13" s="107">
        <f>+G13/E13*100</f>
        <v>74.01112643375987</v>
      </c>
      <c r="J13" s="377"/>
      <c r="K13" s="5">
        <v>20519328.949999999</v>
      </c>
      <c r="M13" s="3" t="s">
        <v>6</v>
      </c>
    </row>
    <row r="14" spans="1:16" ht="9.9499999999999993" customHeight="1">
      <c r="A14" s="111"/>
      <c r="B14" s="117"/>
      <c r="C14" s="114"/>
      <c r="D14" s="114"/>
      <c r="E14" s="114"/>
      <c r="F14" s="114"/>
      <c r="G14" s="114" t="s">
        <v>6</v>
      </c>
      <c r="H14" s="115" t="s">
        <v>6</v>
      </c>
      <c r="I14" s="116" t="s">
        <v>6</v>
      </c>
      <c r="J14" s="377"/>
      <c r="K14" s="5" t="s">
        <v>6</v>
      </c>
    </row>
    <row r="15" spans="1:16" ht="21" customHeight="1">
      <c r="A15" s="111" t="s">
        <v>192</v>
      </c>
      <c r="B15" s="104" t="s">
        <v>387</v>
      </c>
      <c r="C15" s="108">
        <f>SUM(C18:C19)</f>
        <v>5476492</v>
      </c>
      <c r="D15" s="108">
        <f>SUM(D18:D19)</f>
        <v>5476492</v>
      </c>
      <c r="E15" s="108">
        <f>E17</f>
        <v>3884069</v>
      </c>
      <c r="F15" s="108">
        <f>SUM(F18:F19)</f>
        <v>241822.31</v>
      </c>
      <c r="G15" s="108">
        <f>G17</f>
        <v>812926.02</v>
      </c>
      <c r="H15" s="106">
        <f>+G15-E15</f>
        <v>-3071142.98</v>
      </c>
      <c r="I15" s="107">
        <f>+G15/E15*100</f>
        <v>20.929752277830286</v>
      </c>
      <c r="J15" s="377"/>
      <c r="K15" s="5">
        <v>571103.71</v>
      </c>
      <c r="L15" s="62"/>
      <c r="O15" s="62"/>
      <c r="P15" s="62"/>
    </row>
    <row r="16" spans="1:16" ht="11.45" customHeight="1">
      <c r="A16" s="111"/>
      <c r="B16" s="104"/>
      <c r="C16" s="114"/>
      <c r="D16" s="114"/>
      <c r="E16" s="108"/>
      <c r="F16" s="108"/>
      <c r="G16" s="108"/>
      <c r="H16" s="106"/>
      <c r="I16" s="107"/>
      <c r="J16" s="377"/>
      <c r="K16" s="5"/>
    </row>
    <row r="17" spans="1:15" ht="19.149999999999999" customHeight="1">
      <c r="A17" s="111" t="s">
        <v>216</v>
      </c>
      <c r="B17" s="118" t="s">
        <v>388</v>
      </c>
      <c r="C17" s="108">
        <f>+C18+C19</f>
        <v>5476492</v>
      </c>
      <c r="D17" s="108">
        <f>+D18+D19</f>
        <v>5476492</v>
      </c>
      <c r="E17" s="108">
        <f>SUM(E18:E19)</f>
        <v>3884069</v>
      </c>
      <c r="F17" s="108">
        <f>SUM(F18:F19)</f>
        <v>241822.31</v>
      </c>
      <c r="G17" s="119">
        <f>SUM(G18:G19)</f>
        <v>812926.02</v>
      </c>
      <c r="H17" s="106">
        <f t="shared" ref="H17:H22" si="0">+G17-E17</f>
        <v>-3071142.98</v>
      </c>
      <c r="I17" s="116">
        <f>+G17/E17*100</f>
        <v>20.929752277830286</v>
      </c>
      <c r="J17" s="377"/>
      <c r="K17" s="3">
        <v>571103.71</v>
      </c>
      <c r="L17" s="62"/>
    </row>
    <row r="18" spans="1:15" ht="24.95" customHeight="1">
      <c r="A18" s="112" t="s">
        <v>191</v>
      </c>
      <c r="B18" s="117" t="s">
        <v>389</v>
      </c>
      <c r="C18" s="114">
        <v>700000</v>
      </c>
      <c r="D18" s="114">
        <v>700000</v>
      </c>
      <c r="E18" s="114">
        <f>172348+58333+58333+58333</f>
        <v>347347</v>
      </c>
      <c r="F18" s="96">
        <v>57934.29</v>
      </c>
      <c r="G18" s="96">
        <f>+K18+F18</f>
        <v>332555.7</v>
      </c>
      <c r="H18" s="115">
        <f t="shared" si="0"/>
        <v>-14791.299999999988</v>
      </c>
      <c r="I18" s="116">
        <f>+G18/E18*100</f>
        <v>95.741635885728101</v>
      </c>
      <c r="K18" s="3">
        <v>274621.41000000003</v>
      </c>
      <c r="O18" s="62"/>
    </row>
    <row r="19" spans="1:15" ht="24.95" customHeight="1">
      <c r="A19" s="112" t="s">
        <v>194</v>
      </c>
      <c r="B19" s="117" t="s">
        <v>390</v>
      </c>
      <c r="C19" s="114">
        <v>4776492</v>
      </c>
      <c r="D19" s="114">
        <v>4776492</v>
      </c>
      <c r="E19" s="114">
        <f>3252662+120457+115562+48041</f>
        <v>3536722</v>
      </c>
      <c r="F19" s="96">
        <v>183888.02</v>
      </c>
      <c r="G19" s="96">
        <f>+K19+F19</f>
        <v>480370.31999999995</v>
      </c>
      <c r="H19" s="115">
        <f t="shared" si="0"/>
        <v>-3056351.68</v>
      </c>
      <c r="I19" s="116">
        <f>+G19/E19*100</f>
        <v>13.582360162885292</v>
      </c>
      <c r="K19" s="3">
        <v>296482.3</v>
      </c>
      <c r="O19" s="62"/>
    </row>
    <row r="20" spans="1:15" ht="24.95" customHeight="1">
      <c r="A20" s="111" t="s">
        <v>195</v>
      </c>
      <c r="B20" s="104" t="s">
        <v>273</v>
      </c>
      <c r="C20" s="108">
        <f>SUM(C22:C22)</f>
        <v>145413761</v>
      </c>
      <c r="D20" s="108">
        <f>SUM(D22:D22)</f>
        <v>145413761</v>
      </c>
      <c r="E20" s="108">
        <f>SUM(E22)</f>
        <v>48413762</v>
      </c>
      <c r="F20" s="108">
        <f>F22</f>
        <v>21069134</v>
      </c>
      <c r="G20" s="119">
        <f>G22</f>
        <v>38993584</v>
      </c>
      <c r="H20" s="106">
        <f t="shared" si="0"/>
        <v>-9420178</v>
      </c>
      <c r="I20" s="107">
        <f>+G20/E20*100</f>
        <v>80.542354878350494</v>
      </c>
      <c r="J20" s="377"/>
      <c r="K20" s="3">
        <v>17924450</v>
      </c>
      <c r="O20" s="62"/>
    </row>
    <row r="21" spans="1:15" ht="5.25" customHeight="1">
      <c r="A21" s="111"/>
      <c r="B21" s="117"/>
      <c r="C21" s="114"/>
      <c r="D21" s="114"/>
      <c r="E21" s="114"/>
      <c r="F21" s="114"/>
      <c r="G21" s="96">
        <f>F21</f>
        <v>0</v>
      </c>
      <c r="H21" s="115">
        <f t="shared" si="0"/>
        <v>0</v>
      </c>
      <c r="I21" s="116" t="s">
        <v>6</v>
      </c>
      <c r="K21" s="3">
        <v>0</v>
      </c>
    </row>
    <row r="22" spans="1:15" ht="24.75" customHeight="1">
      <c r="A22" s="111" t="s">
        <v>196</v>
      </c>
      <c r="B22" s="104" t="s">
        <v>391</v>
      </c>
      <c r="C22" s="108">
        <f>+C23</f>
        <v>145413761</v>
      </c>
      <c r="D22" s="108">
        <f>+D23</f>
        <v>145413761</v>
      </c>
      <c r="E22" s="108">
        <f>E23</f>
        <v>48413762</v>
      </c>
      <c r="F22" s="108">
        <f>F23</f>
        <v>21069134</v>
      </c>
      <c r="G22" s="119">
        <f>G23</f>
        <v>38993584</v>
      </c>
      <c r="H22" s="106">
        <f t="shared" si="0"/>
        <v>-9420178</v>
      </c>
      <c r="I22" s="107">
        <f t="shared" ref="I22:I27" si="1">+G22/E22*100</f>
        <v>80.542354878350494</v>
      </c>
      <c r="J22" s="377"/>
      <c r="K22" s="3">
        <v>17924450</v>
      </c>
    </row>
    <row r="23" spans="1:15" ht="22.15" customHeight="1">
      <c r="A23" s="112" t="s">
        <v>197</v>
      </c>
      <c r="B23" s="117" t="s">
        <v>392</v>
      </c>
      <c r="C23" s="114">
        <v>145413761</v>
      </c>
      <c r="D23" s="114">
        <v>145413761</v>
      </c>
      <c r="E23" s="114">
        <f>16647086+10475082+10600255+10691339</f>
        <v>48413762</v>
      </c>
      <c r="F23" s="114">
        <v>21069134</v>
      </c>
      <c r="G23" s="96">
        <f>+K23+F23</f>
        <v>38993584</v>
      </c>
      <c r="H23" s="115">
        <f>G23-E23</f>
        <v>-9420178</v>
      </c>
      <c r="I23" s="116">
        <f t="shared" si="1"/>
        <v>80.542354878350494</v>
      </c>
      <c r="K23" s="3">
        <v>17924450</v>
      </c>
    </row>
    <row r="24" spans="1:15" ht="24.95" customHeight="1">
      <c r="A24" s="111" t="s">
        <v>198</v>
      </c>
      <c r="B24" s="104" t="s">
        <v>227</v>
      </c>
      <c r="C24" s="108">
        <f>SUM(C25:C27)</f>
        <v>5251680</v>
      </c>
      <c r="D24" s="108">
        <f>SUM(D25:D27)</f>
        <v>5251680</v>
      </c>
      <c r="E24" s="108">
        <f>SUM(E25:E27)</f>
        <v>3590993</v>
      </c>
      <c r="F24" s="108">
        <f>F25+F26+F27</f>
        <v>970061.1</v>
      </c>
      <c r="G24" s="108">
        <f>SUM(G25:G27)</f>
        <v>2839525.24</v>
      </c>
      <c r="H24" s="106">
        <f>+G24-E24</f>
        <v>-751467.75999999978</v>
      </c>
      <c r="I24" s="107">
        <f t="shared" si="1"/>
        <v>79.073538711994146</v>
      </c>
      <c r="J24" s="377"/>
      <c r="K24" s="3">
        <v>1869465.14</v>
      </c>
      <c r="L24" s="62"/>
    </row>
    <row r="25" spans="1:15" ht="24.95" customHeight="1">
      <c r="A25" s="112" t="s">
        <v>199</v>
      </c>
      <c r="B25" s="117" t="s">
        <v>393</v>
      </c>
      <c r="C25" s="114">
        <v>410082</v>
      </c>
      <c r="D25" s="114">
        <v>410082</v>
      </c>
      <c r="E25" s="114">
        <f>102525+34173+34173+34173</f>
        <v>205044</v>
      </c>
      <c r="F25" s="120">
        <v>69650.240000000005</v>
      </c>
      <c r="G25" s="114">
        <f>+K25+F25</f>
        <v>373291.43</v>
      </c>
      <c r="H25" s="115">
        <f>+G25-E25</f>
        <v>168247.43</v>
      </c>
      <c r="I25" s="116">
        <f t="shared" si="1"/>
        <v>182.05430541737383</v>
      </c>
      <c r="K25" s="62">
        <v>303641.19</v>
      </c>
    </row>
    <row r="26" spans="1:15" ht="24.95" customHeight="1">
      <c r="A26" s="112" t="s">
        <v>201</v>
      </c>
      <c r="B26" s="117" t="s">
        <v>394</v>
      </c>
      <c r="C26" s="114">
        <v>4774884</v>
      </c>
      <c r="D26" s="114">
        <v>4774884</v>
      </c>
      <c r="E26" s="114">
        <f>2119154+438060+461365+339575</f>
        <v>3358154</v>
      </c>
      <c r="F26" s="114">
        <v>873521.62</v>
      </c>
      <c r="G26" s="114">
        <f>+K26+F26</f>
        <v>2414633.12</v>
      </c>
      <c r="H26" s="115">
        <f>+G26-E26</f>
        <v>-943520.87999999989</v>
      </c>
      <c r="I26" s="116">
        <f t="shared" si="1"/>
        <v>71.903585124446352</v>
      </c>
      <c r="K26" s="3">
        <v>1541111.5</v>
      </c>
    </row>
    <row r="27" spans="1:15" ht="24.95" customHeight="1">
      <c r="A27" s="112" t="s">
        <v>200</v>
      </c>
      <c r="B27" s="117" t="s">
        <v>282</v>
      </c>
      <c r="C27" s="114">
        <v>66714</v>
      </c>
      <c r="D27" s="114">
        <v>66714</v>
      </c>
      <c r="E27" s="114">
        <f>11118+5559+5559+5559</f>
        <v>27795</v>
      </c>
      <c r="F27" s="120">
        <v>26889.24</v>
      </c>
      <c r="G27" s="114">
        <f>+K27+F27</f>
        <v>51600.69</v>
      </c>
      <c r="H27" s="115">
        <f>+G27-DD27</f>
        <v>51600.69</v>
      </c>
      <c r="I27" s="116">
        <f t="shared" si="1"/>
        <v>185.6473826227739</v>
      </c>
      <c r="K27" s="3">
        <f>24712.45-1</f>
        <v>24711.45</v>
      </c>
    </row>
    <row r="28" spans="1:15" ht="9.9499999999999993" customHeight="1">
      <c r="A28" s="111" t="s">
        <v>6</v>
      </c>
      <c r="B28" s="117"/>
      <c r="C28" s="114"/>
      <c r="D28" s="114"/>
      <c r="E28" s="114"/>
      <c r="F28" s="120"/>
      <c r="G28" s="114">
        <f>F28</f>
        <v>0</v>
      </c>
      <c r="H28" s="115">
        <f>+G28-E28</f>
        <v>0</v>
      </c>
      <c r="I28" s="116" t="s">
        <v>6</v>
      </c>
      <c r="K28" s="3">
        <v>0</v>
      </c>
    </row>
    <row r="29" spans="1:15" ht="25.15" customHeight="1">
      <c r="A29" s="111" t="s">
        <v>202</v>
      </c>
      <c r="B29" s="104" t="s">
        <v>228</v>
      </c>
      <c r="C29" s="108">
        <f>SUM(C30)</f>
        <v>2500000</v>
      </c>
      <c r="D29" s="108">
        <f>SUM(D30)</f>
        <v>2500000</v>
      </c>
      <c r="E29" s="108">
        <f>SUM(E30)</f>
        <v>1990638</v>
      </c>
      <c r="F29" s="121">
        <f>F30</f>
        <v>36895.440000000002</v>
      </c>
      <c r="G29" s="108">
        <f>+G30</f>
        <v>191205.54</v>
      </c>
      <c r="H29" s="106">
        <f>+G29-E29</f>
        <v>-1799432.46</v>
      </c>
      <c r="I29" s="107">
        <f>+G29/E29*100</f>
        <v>9.6052391243410398</v>
      </c>
      <c r="K29" s="3">
        <v>154310.1</v>
      </c>
    </row>
    <row r="30" spans="1:15" ht="24.95" customHeight="1">
      <c r="A30" s="111" t="s">
        <v>203</v>
      </c>
      <c r="B30" s="117" t="s">
        <v>395</v>
      </c>
      <c r="C30" s="114">
        <v>2500000</v>
      </c>
      <c r="D30" s="114">
        <v>2500000</v>
      </c>
      <c r="E30" s="114">
        <f>1365639+208333+208333+208333</f>
        <v>1990638</v>
      </c>
      <c r="F30" s="120">
        <v>36895.440000000002</v>
      </c>
      <c r="G30" s="114">
        <f>+K30+F30</f>
        <v>191205.54</v>
      </c>
      <c r="H30" s="115">
        <f>+G30-E30</f>
        <v>-1799432.46</v>
      </c>
      <c r="I30" s="116">
        <f>+G30/E30*100</f>
        <v>9.6052391243410398</v>
      </c>
      <c r="K30" s="3">
        <v>154310.1</v>
      </c>
    </row>
    <row r="31" spans="1:15" ht="6.6" customHeight="1">
      <c r="A31" s="111"/>
      <c r="B31" s="117"/>
      <c r="C31" s="114"/>
      <c r="D31" s="114"/>
      <c r="E31" s="114"/>
      <c r="F31" s="120"/>
      <c r="G31" s="114"/>
      <c r="H31" s="115"/>
      <c r="I31" s="116"/>
    </row>
    <row r="32" spans="1:15" ht="25.15" customHeight="1">
      <c r="A32" s="111" t="s">
        <v>229</v>
      </c>
      <c r="B32" s="117" t="s">
        <v>231</v>
      </c>
      <c r="C32" s="114"/>
      <c r="D32" s="108">
        <f>+D33</f>
        <v>0</v>
      </c>
      <c r="E32" s="108">
        <f>+E33</f>
        <v>0</v>
      </c>
      <c r="F32" s="121">
        <f>+F33</f>
        <v>0</v>
      </c>
      <c r="G32" s="108">
        <f>+G33</f>
        <v>0</v>
      </c>
      <c r="H32" s="115"/>
      <c r="I32" s="107" t="s">
        <v>6</v>
      </c>
      <c r="K32" s="3">
        <v>0</v>
      </c>
    </row>
    <row r="33" spans="1:11" ht="22.9" customHeight="1">
      <c r="A33" s="111" t="s">
        <v>230</v>
      </c>
      <c r="B33" s="117" t="s">
        <v>396</v>
      </c>
      <c r="C33" s="114"/>
      <c r="D33" s="114">
        <v>0</v>
      </c>
      <c r="E33" s="114">
        <v>0</v>
      </c>
      <c r="F33" s="120">
        <v>0</v>
      </c>
      <c r="G33" s="114">
        <f>+K33+F33</f>
        <v>0</v>
      </c>
      <c r="H33" s="115">
        <f>+G33-E33</f>
        <v>0</v>
      </c>
      <c r="I33" s="116" t="s">
        <v>6</v>
      </c>
      <c r="K33" s="3">
        <v>0</v>
      </c>
    </row>
    <row r="34" spans="1:11" ht="24.95" customHeight="1">
      <c r="A34" s="111" t="s">
        <v>204</v>
      </c>
      <c r="B34" s="104" t="s">
        <v>9</v>
      </c>
      <c r="C34" s="108">
        <f>+C40+C36</f>
        <v>75692165</v>
      </c>
      <c r="D34" s="108">
        <f>+D40+D36</f>
        <v>75692165</v>
      </c>
      <c r="E34" s="108">
        <f>+E40+E36</f>
        <v>37756759</v>
      </c>
      <c r="F34" s="108">
        <f>+F40+F36</f>
        <v>15332151</v>
      </c>
      <c r="G34" s="108">
        <f>G36+G40</f>
        <v>15809416</v>
      </c>
      <c r="H34" s="106">
        <f>G34-E34</f>
        <v>-21947343</v>
      </c>
      <c r="I34" s="107">
        <f>+G34/E34*100</f>
        <v>41.871750697669782</v>
      </c>
      <c r="K34" s="3">
        <v>477265</v>
      </c>
    </row>
    <row r="35" spans="1:11" ht="9.9499999999999993" customHeight="1">
      <c r="A35" s="111"/>
      <c r="B35" s="117"/>
      <c r="C35" s="114"/>
      <c r="D35" s="114"/>
      <c r="E35" s="114"/>
      <c r="F35" s="113"/>
      <c r="G35" s="114"/>
      <c r="H35" s="115"/>
      <c r="I35" s="116"/>
    </row>
    <row r="36" spans="1:11" ht="18" customHeight="1">
      <c r="A36" s="111" t="s">
        <v>205</v>
      </c>
      <c r="B36" s="104" t="s">
        <v>274</v>
      </c>
      <c r="C36" s="108">
        <f t="shared" ref="C36:D38" si="2">C37</f>
        <v>73592165</v>
      </c>
      <c r="D36" s="108">
        <f t="shared" si="2"/>
        <v>73592165</v>
      </c>
      <c r="E36" s="108">
        <f>E37</f>
        <v>36706759</v>
      </c>
      <c r="F36" s="108">
        <f t="shared" ref="F36:G38" si="3">F37</f>
        <v>14702151</v>
      </c>
      <c r="G36" s="108">
        <f t="shared" si="3"/>
        <v>14759416</v>
      </c>
      <c r="H36" s="106">
        <f>H37</f>
        <v>21947343</v>
      </c>
      <c r="I36" s="107">
        <f>I37</f>
        <v>40.208987124142446</v>
      </c>
      <c r="K36" s="3">
        <v>57265</v>
      </c>
    </row>
    <row r="37" spans="1:11" ht="18" customHeight="1">
      <c r="A37" s="112" t="s">
        <v>206</v>
      </c>
      <c r="B37" s="117" t="s">
        <v>279</v>
      </c>
      <c r="C37" s="114">
        <f t="shared" si="2"/>
        <v>73592165</v>
      </c>
      <c r="D37" s="114">
        <f t="shared" si="2"/>
        <v>73592165</v>
      </c>
      <c r="E37" s="114">
        <f>E38</f>
        <v>36706759</v>
      </c>
      <c r="F37" s="114">
        <f t="shared" si="3"/>
        <v>14702151</v>
      </c>
      <c r="G37" s="114">
        <f t="shared" si="3"/>
        <v>14759416</v>
      </c>
      <c r="H37" s="115">
        <f>H38</f>
        <v>21947343</v>
      </c>
      <c r="I37" s="116">
        <f>G37/E37*100</f>
        <v>40.208987124142446</v>
      </c>
      <c r="K37" s="3">
        <v>57265</v>
      </c>
    </row>
    <row r="38" spans="1:11" ht="18" customHeight="1">
      <c r="A38" s="112" t="s">
        <v>207</v>
      </c>
      <c r="B38" s="117" t="s">
        <v>280</v>
      </c>
      <c r="C38" s="114">
        <f t="shared" si="2"/>
        <v>73592165</v>
      </c>
      <c r="D38" s="114">
        <f>+D39</f>
        <v>73592165</v>
      </c>
      <c r="E38" s="114">
        <f>E39</f>
        <v>36706759</v>
      </c>
      <c r="F38" s="114">
        <f t="shared" si="3"/>
        <v>14702151</v>
      </c>
      <c r="G38" s="114">
        <f t="shared" si="3"/>
        <v>14759416</v>
      </c>
      <c r="H38" s="115">
        <f>H39</f>
        <v>21947343</v>
      </c>
      <c r="I38" s="116">
        <f>G38/E38*100</f>
        <v>40.208987124142446</v>
      </c>
      <c r="K38" s="3">
        <v>57265</v>
      </c>
    </row>
    <row r="39" spans="1:11" ht="18" customHeight="1">
      <c r="A39" s="112" t="s">
        <v>208</v>
      </c>
      <c r="B39" s="117" t="s">
        <v>281</v>
      </c>
      <c r="C39" s="114">
        <v>73592165</v>
      </c>
      <c r="D39" s="114">
        <v>73592165</v>
      </c>
      <c r="E39" s="114">
        <f>14649319+57265+52832+21947343</f>
        <v>36706759</v>
      </c>
      <c r="F39" s="114">
        <v>14702151</v>
      </c>
      <c r="G39" s="114">
        <f>K39+F39</f>
        <v>14759416</v>
      </c>
      <c r="H39" s="115">
        <f>E39-G39</f>
        <v>21947343</v>
      </c>
      <c r="I39" s="116">
        <f>G39/E39*100</f>
        <v>40.208987124142446</v>
      </c>
      <c r="K39" s="3">
        <v>57265</v>
      </c>
    </row>
    <row r="40" spans="1:11" ht="24.95" customHeight="1">
      <c r="A40" s="111" t="s">
        <v>209</v>
      </c>
      <c r="B40" s="104" t="s">
        <v>275</v>
      </c>
      <c r="C40" s="108">
        <f>SUM(C41)</f>
        <v>2100000</v>
      </c>
      <c r="D40" s="108">
        <f>SUM(D41)</f>
        <v>2100000</v>
      </c>
      <c r="E40" s="108">
        <f t="shared" ref="E40:F43" si="4">E41</f>
        <v>1050000</v>
      </c>
      <c r="F40" s="108">
        <f>F41</f>
        <v>630000</v>
      </c>
      <c r="G40" s="108">
        <f>G41</f>
        <v>1050000</v>
      </c>
      <c r="H40" s="106">
        <f>+G40-E40</f>
        <v>0</v>
      </c>
      <c r="I40" s="107">
        <f>+G40/E40*100</f>
        <v>100</v>
      </c>
      <c r="K40" s="3">
        <v>420000</v>
      </c>
    </row>
    <row r="41" spans="1:11" ht="24.95" customHeight="1">
      <c r="A41" s="112" t="s">
        <v>210</v>
      </c>
      <c r="B41" s="117" t="s">
        <v>215</v>
      </c>
      <c r="C41" s="114">
        <f t="shared" ref="C41:D43" si="5">C42</f>
        <v>2100000</v>
      </c>
      <c r="D41" s="114">
        <v>2100000</v>
      </c>
      <c r="E41" s="114">
        <f t="shared" si="4"/>
        <v>1050000</v>
      </c>
      <c r="F41" s="114">
        <f t="shared" si="4"/>
        <v>630000</v>
      </c>
      <c r="G41" s="114">
        <f>G42</f>
        <v>1050000</v>
      </c>
      <c r="H41" s="115">
        <f>+G41-E41</f>
        <v>0</v>
      </c>
      <c r="I41" s="116">
        <f>+G41/E41*100</f>
        <v>100</v>
      </c>
      <c r="K41" s="3">
        <v>420000</v>
      </c>
    </row>
    <row r="42" spans="1:11" ht="18" customHeight="1">
      <c r="A42" s="112" t="s">
        <v>210</v>
      </c>
      <c r="B42" s="117" t="s">
        <v>276</v>
      </c>
      <c r="C42" s="114">
        <f t="shared" si="5"/>
        <v>2100000</v>
      </c>
      <c r="D42" s="114">
        <f t="shared" si="5"/>
        <v>2100000</v>
      </c>
      <c r="E42" s="114">
        <f t="shared" si="4"/>
        <v>1050000</v>
      </c>
      <c r="F42" s="114">
        <f t="shared" si="4"/>
        <v>630000</v>
      </c>
      <c r="G42" s="114">
        <f>G43</f>
        <v>1050000</v>
      </c>
      <c r="H42" s="115">
        <f>+G42-E42</f>
        <v>0</v>
      </c>
      <c r="I42" s="116">
        <f>G42/E42*100</f>
        <v>100</v>
      </c>
      <c r="K42" s="3">
        <v>420000</v>
      </c>
    </row>
    <row r="43" spans="1:11" ht="17.45" customHeight="1">
      <c r="A43" s="112" t="s">
        <v>211</v>
      </c>
      <c r="B43" s="117" t="s">
        <v>277</v>
      </c>
      <c r="C43" s="114">
        <f t="shared" si="5"/>
        <v>2100000</v>
      </c>
      <c r="D43" s="114">
        <f t="shared" si="5"/>
        <v>2100000</v>
      </c>
      <c r="E43" s="114">
        <f t="shared" si="4"/>
        <v>1050000</v>
      </c>
      <c r="F43" s="114">
        <f>+F44</f>
        <v>630000</v>
      </c>
      <c r="G43" s="114">
        <f>G44</f>
        <v>1050000</v>
      </c>
      <c r="H43" s="115"/>
      <c r="I43" s="116">
        <f>G43/E43*100</f>
        <v>100</v>
      </c>
      <c r="K43" s="3">
        <v>420000</v>
      </c>
    </row>
    <row r="44" spans="1:11" ht="17.45" customHeight="1">
      <c r="A44" s="112" t="s">
        <v>212</v>
      </c>
      <c r="B44" s="117" t="s">
        <v>278</v>
      </c>
      <c r="C44" s="114">
        <v>2100000</v>
      </c>
      <c r="D44" s="114">
        <v>2100000</v>
      </c>
      <c r="E44" s="114">
        <f>420000+630000</f>
        <v>1050000</v>
      </c>
      <c r="F44" s="114">
        <v>630000</v>
      </c>
      <c r="G44" s="114">
        <f>K44+F44</f>
        <v>1050000</v>
      </c>
      <c r="H44" s="115"/>
      <c r="I44" s="116">
        <f>G44/E44*100</f>
        <v>100</v>
      </c>
      <c r="K44" s="3">
        <v>420000</v>
      </c>
    </row>
    <row r="45" spans="1:11" ht="16.899999999999999" customHeight="1">
      <c r="A45" s="85"/>
      <c r="B45" s="117"/>
      <c r="C45" s="122"/>
      <c r="D45" s="122"/>
      <c r="E45" s="114"/>
      <c r="F45" s="113"/>
      <c r="G45" s="114"/>
      <c r="H45" s="115"/>
      <c r="I45" s="123"/>
    </row>
    <row r="46" spans="1:11" ht="24.6" hidden="1" customHeight="1">
      <c r="A46" s="78"/>
      <c r="B46" s="104" t="s">
        <v>162</v>
      </c>
      <c r="C46" s="104"/>
      <c r="D46" s="108">
        <f>SUM(D48)</f>
        <v>5210534</v>
      </c>
      <c r="E46" s="108">
        <f>SUM(E48)</f>
        <v>4639377</v>
      </c>
      <c r="F46" s="108">
        <f>SUM(F48:F48)</f>
        <v>1797741</v>
      </c>
      <c r="G46" s="108" t="e">
        <f>#REF!+F46</f>
        <v>#REF!</v>
      </c>
      <c r="H46" s="106" t="e">
        <f>+G46-E46</f>
        <v>#REF!</v>
      </c>
      <c r="I46" s="107" t="e">
        <f>+G46/E46*100</f>
        <v>#REF!</v>
      </c>
      <c r="J46" s="62">
        <v>4639377</v>
      </c>
    </row>
    <row r="47" spans="1:11" ht="9.6" hidden="1" customHeight="1">
      <c r="A47" s="78"/>
      <c r="B47" s="117"/>
      <c r="C47" s="117"/>
      <c r="D47" s="114"/>
      <c r="E47" s="114"/>
      <c r="F47" s="114"/>
      <c r="G47" s="96">
        <f>F47</f>
        <v>0</v>
      </c>
      <c r="H47" s="115" t="s">
        <v>6</v>
      </c>
      <c r="I47" s="116" t="s">
        <v>6</v>
      </c>
      <c r="J47" s="62">
        <v>0</v>
      </c>
    </row>
    <row r="48" spans="1:11" ht="24.6" hidden="1" customHeight="1">
      <c r="A48" s="78"/>
      <c r="B48" s="117" t="s">
        <v>28</v>
      </c>
      <c r="C48" s="117"/>
      <c r="D48" s="114">
        <v>5210534</v>
      </c>
      <c r="E48" s="114">
        <v>4639377</v>
      </c>
      <c r="F48" s="124">
        <f>1779848+17893</f>
        <v>1797741</v>
      </c>
      <c r="G48" s="96" t="e">
        <f>F48+#REF!</f>
        <v>#REF!</v>
      </c>
      <c r="H48" s="115" t="e">
        <f>+G48-E48</f>
        <v>#REF!</v>
      </c>
      <c r="I48" s="116" t="e">
        <f>+G48/E48*100</f>
        <v>#REF!</v>
      </c>
      <c r="J48" s="62">
        <v>4639377</v>
      </c>
    </row>
    <row r="49" spans="1:18" ht="7.15" hidden="1" customHeight="1">
      <c r="A49" s="84"/>
      <c r="B49" s="125"/>
      <c r="C49" s="126"/>
      <c r="D49" s="127"/>
      <c r="E49" s="122" t="s">
        <v>6</v>
      </c>
      <c r="F49" s="128" t="s">
        <v>6</v>
      </c>
      <c r="G49" s="122" t="s">
        <v>6</v>
      </c>
      <c r="H49" s="122" t="s">
        <v>6</v>
      </c>
      <c r="I49" s="129"/>
      <c r="J49" s="378" t="s">
        <v>6</v>
      </c>
      <c r="K49" s="4"/>
      <c r="L49" s="4"/>
      <c r="M49" s="4"/>
      <c r="N49" s="4"/>
      <c r="O49" s="4"/>
      <c r="P49" s="4"/>
      <c r="Q49" s="4"/>
      <c r="R49" s="4"/>
    </row>
    <row r="50" spans="1:18" ht="15.95" customHeight="1">
      <c r="A50" s="3" t="s">
        <v>6</v>
      </c>
      <c r="B50" s="130" t="s">
        <v>6</v>
      </c>
      <c r="C50" s="131"/>
      <c r="D50" s="131"/>
      <c r="E50" s="132"/>
      <c r="F50" s="132"/>
      <c r="G50" s="132"/>
      <c r="H50" s="133"/>
      <c r="I50" s="131"/>
      <c r="J50" s="378"/>
      <c r="K50" s="4"/>
      <c r="L50" s="4"/>
      <c r="M50" s="4"/>
      <c r="N50" s="4"/>
      <c r="O50" s="4"/>
      <c r="P50" s="4"/>
      <c r="Q50" s="4"/>
      <c r="R50" s="4"/>
    </row>
    <row r="51" spans="1:18">
      <c r="B51" s="134" t="s">
        <v>6</v>
      </c>
      <c r="C51" s="134"/>
      <c r="D51" s="135"/>
      <c r="E51" s="135"/>
      <c r="F51" s="135"/>
      <c r="G51" s="135"/>
      <c r="H51" s="136"/>
      <c r="I51" s="8"/>
    </row>
    <row r="52" spans="1:18" ht="15.75">
      <c r="B52" s="77" t="s">
        <v>6</v>
      </c>
      <c r="C52" s="77"/>
      <c r="D52" s="98"/>
      <c r="E52" s="270"/>
      <c r="F52" s="137"/>
      <c r="G52" s="137"/>
      <c r="H52" s="137"/>
      <c r="I52" s="42"/>
    </row>
    <row r="53" spans="1:18" ht="30" customHeight="1">
      <c r="B53" s="138" t="s">
        <v>6</v>
      </c>
      <c r="C53" s="138"/>
      <c r="D53" s="70" t="s">
        <v>6</v>
      </c>
      <c r="E53" s="270"/>
      <c r="F53" s="137"/>
      <c r="G53" s="137"/>
      <c r="H53" s="137"/>
      <c r="I53" s="42"/>
    </row>
    <row r="54" spans="1:18" ht="15.75">
      <c r="B54" s="138" t="s">
        <v>6</v>
      </c>
      <c r="C54" s="138"/>
      <c r="D54" s="135"/>
      <c r="E54" s="137"/>
      <c r="F54" s="137"/>
      <c r="G54" s="137"/>
      <c r="H54" s="137"/>
      <c r="I54" s="42"/>
    </row>
    <row r="55" spans="1:18" ht="15.75">
      <c r="B55" s="77" t="s">
        <v>6</v>
      </c>
      <c r="C55" s="77"/>
      <c r="D55" s="137"/>
      <c r="E55" s="137"/>
      <c r="F55" s="137"/>
      <c r="G55" s="137"/>
      <c r="H55" s="137"/>
      <c r="I55" s="42"/>
    </row>
    <row r="56" spans="1:18" ht="15.75">
      <c r="B56" s="77" t="s">
        <v>6</v>
      </c>
      <c r="C56" s="77"/>
      <c r="D56" s="137"/>
      <c r="E56" s="137"/>
      <c r="F56" s="137"/>
      <c r="G56" s="137"/>
      <c r="H56" s="137"/>
      <c r="I56" s="42"/>
      <c r="K56" s="62" t="s">
        <v>6</v>
      </c>
    </row>
    <row r="57" spans="1:18" ht="15.75">
      <c r="B57" s="77" t="s">
        <v>6</v>
      </c>
      <c r="C57" s="77"/>
      <c r="D57" s="137"/>
      <c r="E57" s="137"/>
      <c r="F57" s="137"/>
      <c r="G57" s="137"/>
      <c r="H57" s="137"/>
      <c r="I57" s="42"/>
    </row>
    <row r="58" spans="1:18" ht="15.75">
      <c r="B58" s="77" t="s">
        <v>6</v>
      </c>
      <c r="C58" s="77"/>
      <c r="D58" s="137"/>
      <c r="E58" s="137"/>
      <c r="F58" s="137"/>
      <c r="G58" s="137"/>
      <c r="H58" s="137"/>
      <c r="I58" s="42"/>
    </row>
    <row r="59" spans="1:18">
      <c r="B59" s="8"/>
      <c r="C59" s="8"/>
      <c r="D59" s="42"/>
      <c r="E59" s="42"/>
      <c r="F59" s="42"/>
      <c r="G59" s="42"/>
      <c r="H59" s="42"/>
      <c r="I59" s="42"/>
    </row>
    <row r="60" spans="1:18">
      <c r="B60" s="8"/>
      <c r="C60" s="8"/>
      <c r="D60" s="8"/>
      <c r="E60" s="8"/>
      <c r="F60" s="8"/>
      <c r="G60" s="8"/>
      <c r="H60" s="8"/>
      <c r="I60" s="8"/>
    </row>
    <row r="61" spans="1:18">
      <c r="B61" s="8"/>
      <c r="C61" s="8"/>
      <c r="D61" s="8"/>
      <c r="E61" s="8"/>
      <c r="F61" s="8"/>
      <c r="G61" s="8"/>
      <c r="H61" s="8"/>
      <c r="I61" s="8"/>
    </row>
    <row r="62" spans="1:18">
      <c r="B62" s="8"/>
      <c r="C62" s="8"/>
      <c r="D62" s="8"/>
      <c r="E62" s="8"/>
      <c r="F62" s="8"/>
      <c r="G62" s="8"/>
      <c r="H62" s="8"/>
      <c r="I62" s="8"/>
    </row>
    <row r="63" spans="1:18">
      <c r="B63" s="8"/>
      <c r="C63" s="8"/>
      <c r="D63" s="8"/>
      <c r="E63" s="8"/>
      <c r="F63" s="8"/>
      <c r="G63" s="8"/>
      <c r="H63" s="8"/>
      <c r="I63" s="8"/>
    </row>
    <row r="64" spans="1:18">
      <c r="B64" s="8"/>
      <c r="C64" s="8"/>
      <c r="D64" s="8"/>
      <c r="E64" s="8"/>
      <c r="F64" s="8"/>
      <c r="G64" s="8"/>
      <c r="H64" s="8"/>
      <c r="I64" s="8"/>
    </row>
    <row r="65" spans="2:9">
      <c r="B65" s="8"/>
      <c r="C65" s="8"/>
      <c r="D65" s="8"/>
      <c r="E65" s="8"/>
      <c r="F65" s="8"/>
      <c r="G65" s="8"/>
      <c r="H65" s="8"/>
      <c r="I65" s="8"/>
    </row>
    <row r="66" spans="2:9">
      <c r="B66" s="8"/>
      <c r="C66" s="8"/>
      <c r="D66" s="8"/>
      <c r="E66" s="8"/>
      <c r="F66" s="8"/>
      <c r="G66" s="8"/>
      <c r="H66" s="8"/>
      <c r="I66" s="8"/>
    </row>
    <row r="67" spans="2:9">
      <c r="B67" s="8"/>
      <c r="C67" s="8"/>
      <c r="D67" s="8"/>
      <c r="E67" s="8"/>
      <c r="F67" s="8"/>
      <c r="G67" s="8"/>
      <c r="H67" s="8"/>
      <c r="I67" s="8"/>
    </row>
    <row r="68" spans="2:9">
      <c r="B68" s="8"/>
      <c r="C68" s="8"/>
      <c r="D68" s="8"/>
      <c r="E68" s="8"/>
      <c r="F68" s="8"/>
      <c r="G68" s="8"/>
      <c r="H68" s="8"/>
      <c r="I68" s="8"/>
    </row>
    <row r="69" spans="2:9">
      <c r="B69" s="8"/>
      <c r="C69" s="8"/>
      <c r="D69" s="8"/>
      <c r="E69" s="8"/>
      <c r="F69" s="8"/>
      <c r="G69" s="8"/>
      <c r="H69" s="8"/>
      <c r="I69" s="8"/>
    </row>
    <row r="70" spans="2:9">
      <c r="B70" s="8"/>
      <c r="C70" s="8"/>
      <c r="D70" s="8"/>
      <c r="E70" s="8"/>
      <c r="F70" s="8"/>
      <c r="G70" s="8"/>
      <c r="H70" s="8"/>
      <c r="I70" s="8"/>
    </row>
    <row r="71" spans="2:9">
      <c r="B71" s="28"/>
      <c r="C71" s="28"/>
      <c r="D71" s="28"/>
      <c r="E71" s="28"/>
      <c r="F71" s="28"/>
      <c r="G71" s="28"/>
      <c r="H71" s="28"/>
      <c r="I71" s="4"/>
    </row>
    <row r="72" spans="2:9">
      <c r="B72" s="28"/>
      <c r="C72" s="28"/>
      <c r="D72" s="28"/>
      <c r="E72" s="28"/>
      <c r="F72" s="28"/>
      <c r="G72" s="28"/>
      <c r="H72" s="28"/>
      <c r="I72" s="4"/>
    </row>
    <row r="73" spans="2:9">
      <c r="B73" s="28"/>
      <c r="C73" s="28"/>
      <c r="D73" s="28"/>
      <c r="E73" s="28"/>
      <c r="F73" s="28"/>
      <c r="G73" s="28"/>
      <c r="H73" s="28"/>
      <c r="I73" s="4"/>
    </row>
    <row r="74" spans="2:9">
      <c r="B74" s="28"/>
      <c r="C74" s="28"/>
      <c r="D74" s="28"/>
      <c r="E74" s="28"/>
      <c r="F74" s="28"/>
      <c r="G74" s="28"/>
      <c r="H74" s="28"/>
      <c r="I74" s="4"/>
    </row>
    <row r="75" spans="2:9">
      <c r="B75" s="28"/>
      <c r="C75" s="28"/>
      <c r="D75" s="28"/>
      <c r="E75" s="28"/>
      <c r="F75" s="28"/>
      <c r="G75" s="28"/>
      <c r="H75" s="28"/>
      <c r="I75" s="4"/>
    </row>
    <row r="76" spans="2:9">
      <c r="B76" s="28"/>
      <c r="C76" s="28"/>
      <c r="D76" s="28"/>
      <c r="E76" s="28"/>
      <c r="F76" s="28"/>
      <c r="G76" s="28"/>
      <c r="H76" s="28"/>
      <c r="I76" s="4"/>
    </row>
    <row r="77" spans="2:9">
      <c r="B77" s="28"/>
      <c r="C77" s="28"/>
      <c r="D77" s="28"/>
      <c r="E77" s="28"/>
      <c r="F77" s="28"/>
      <c r="G77" s="28"/>
      <c r="H77" s="28"/>
      <c r="I77" s="4"/>
    </row>
    <row r="78" spans="2:9">
      <c r="B78" s="28"/>
      <c r="C78" s="28"/>
      <c r="D78" s="28"/>
      <c r="E78" s="28"/>
      <c r="F78" s="28"/>
      <c r="G78" s="28"/>
      <c r="H78" s="28"/>
      <c r="I78" s="4"/>
    </row>
    <row r="79" spans="2:9">
      <c r="B79" s="28"/>
      <c r="C79" s="28"/>
      <c r="D79" s="28"/>
      <c r="E79" s="28"/>
      <c r="F79" s="28"/>
      <c r="G79" s="28"/>
      <c r="H79" s="28"/>
      <c r="I79" s="4"/>
    </row>
    <row r="80" spans="2:9">
      <c r="B80" s="28"/>
      <c r="C80" s="28"/>
      <c r="D80" s="28"/>
      <c r="E80" s="28"/>
      <c r="F80" s="28"/>
      <c r="G80" s="28"/>
      <c r="H80" s="28"/>
      <c r="I80" s="4"/>
    </row>
    <row r="81" spans="2:9">
      <c r="B81" s="28"/>
      <c r="C81" s="28"/>
      <c r="D81" s="28"/>
      <c r="E81" s="28"/>
      <c r="F81" s="28"/>
      <c r="G81" s="28"/>
      <c r="H81" s="28"/>
      <c r="I81" s="4"/>
    </row>
    <row r="82" spans="2:9">
      <c r="B82" s="28"/>
      <c r="C82" s="28"/>
      <c r="D82" s="28"/>
      <c r="E82" s="28"/>
      <c r="F82" s="28"/>
      <c r="G82" s="28"/>
      <c r="H82" s="28"/>
      <c r="I82" s="4"/>
    </row>
    <row r="83" spans="2:9">
      <c r="B83" s="28"/>
      <c r="C83" s="28"/>
      <c r="D83" s="28"/>
      <c r="E83" s="28"/>
      <c r="F83" s="28"/>
      <c r="G83" s="28"/>
      <c r="H83" s="28"/>
      <c r="I83" s="4"/>
    </row>
    <row r="84" spans="2:9">
      <c r="B84" s="28"/>
      <c r="C84" s="28"/>
      <c r="D84" s="28"/>
      <c r="E84" s="28"/>
      <c r="F84" s="28"/>
      <c r="G84" s="28"/>
      <c r="H84" s="28"/>
      <c r="I84" s="4"/>
    </row>
    <row r="85" spans="2:9">
      <c r="B85" s="28"/>
      <c r="C85" s="28"/>
      <c r="D85" s="28"/>
      <c r="E85" s="28"/>
      <c r="F85" s="28"/>
      <c r="G85" s="28"/>
      <c r="H85" s="28"/>
      <c r="I85" s="4"/>
    </row>
    <row r="86" spans="2:9">
      <c r="B86" s="28"/>
      <c r="C86" s="28"/>
      <c r="D86" s="28"/>
      <c r="E86" s="28"/>
      <c r="F86" s="28"/>
      <c r="G86" s="28"/>
      <c r="H86" s="28"/>
      <c r="I86" s="4"/>
    </row>
    <row r="87" spans="2:9">
      <c r="B87" s="28"/>
      <c r="C87" s="28"/>
      <c r="D87" s="28"/>
      <c r="E87" s="28"/>
      <c r="F87" s="28"/>
      <c r="G87" s="28"/>
      <c r="H87" s="28"/>
      <c r="I87" s="4"/>
    </row>
    <row r="88" spans="2:9">
      <c r="B88" s="28"/>
      <c r="C88" s="28"/>
      <c r="D88" s="28"/>
      <c r="E88" s="28"/>
      <c r="F88" s="28"/>
      <c r="G88" s="28"/>
      <c r="H88" s="28"/>
      <c r="I88" s="4"/>
    </row>
    <row r="89" spans="2:9">
      <c r="B89" s="28"/>
      <c r="C89" s="28"/>
      <c r="D89" s="28"/>
      <c r="E89" s="28"/>
      <c r="F89" s="28"/>
      <c r="G89" s="28"/>
      <c r="H89" s="28"/>
      <c r="I89" s="4"/>
    </row>
    <row r="90" spans="2:9">
      <c r="B90" s="28"/>
      <c r="C90" s="28"/>
      <c r="D90" s="28"/>
      <c r="E90" s="28"/>
      <c r="F90" s="28"/>
      <c r="G90" s="28"/>
      <c r="H90" s="28"/>
      <c r="I90" s="4"/>
    </row>
    <row r="91" spans="2:9">
      <c r="B91" s="28"/>
      <c r="C91" s="28"/>
      <c r="D91" s="28"/>
      <c r="E91" s="28"/>
      <c r="F91" s="28"/>
      <c r="G91" s="28"/>
      <c r="H91" s="28"/>
      <c r="I91" s="4"/>
    </row>
    <row r="92" spans="2:9">
      <c r="B92" s="28"/>
      <c r="C92" s="28"/>
      <c r="D92" s="28"/>
      <c r="E92" s="28"/>
      <c r="F92" s="28"/>
      <c r="G92" s="28"/>
      <c r="H92" s="28"/>
      <c r="I92" s="4"/>
    </row>
    <row r="93" spans="2:9">
      <c r="B93" s="28"/>
      <c r="C93" s="28"/>
      <c r="D93" s="28"/>
      <c r="E93" s="28"/>
      <c r="F93" s="28"/>
      <c r="G93" s="28"/>
      <c r="H93" s="28"/>
      <c r="I93" s="4"/>
    </row>
    <row r="94" spans="2:9">
      <c r="B94" s="28"/>
      <c r="C94" s="28"/>
      <c r="D94" s="28"/>
      <c r="E94" s="28"/>
      <c r="F94" s="28"/>
      <c r="G94" s="28"/>
      <c r="H94" s="28"/>
      <c r="I94" s="4"/>
    </row>
    <row r="95" spans="2:9">
      <c r="B95" s="28"/>
      <c r="C95" s="28"/>
      <c r="D95" s="28"/>
      <c r="E95" s="28"/>
      <c r="F95" s="28"/>
      <c r="G95" s="28"/>
      <c r="H95" s="28"/>
      <c r="I95" s="4"/>
    </row>
    <row r="96" spans="2:9">
      <c r="B96" s="28"/>
      <c r="C96" s="28"/>
      <c r="D96" s="28"/>
      <c r="E96" s="28"/>
      <c r="F96" s="28"/>
      <c r="G96" s="28"/>
      <c r="H96" s="28"/>
      <c r="I96" s="4"/>
    </row>
    <row r="97" spans="2:9">
      <c r="B97" s="28"/>
      <c r="C97" s="28"/>
      <c r="D97" s="28"/>
      <c r="E97" s="28"/>
      <c r="F97" s="28"/>
      <c r="G97" s="28"/>
      <c r="H97" s="28"/>
      <c r="I97" s="4"/>
    </row>
    <row r="98" spans="2:9">
      <c r="B98" s="28"/>
      <c r="C98" s="28"/>
      <c r="D98" s="28"/>
      <c r="E98" s="28"/>
      <c r="F98" s="28"/>
      <c r="G98" s="28"/>
      <c r="H98" s="28"/>
      <c r="I98" s="4"/>
    </row>
    <row r="99" spans="2:9">
      <c r="B99" s="28"/>
      <c r="C99" s="28"/>
      <c r="D99" s="28"/>
      <c r="E99" s="28"/>
      <c r="F99" s="28"/>
      <c r="G99" s="28"/>
      <c r="H99" s="28"/>
      <c r="I99" s="4"/>
    </row>
    <row r="100" spans="2:9">
      <c r="B100" s="28"/>
      <c r="C100" s="28"/>
      <c r="D100" s="28"/>
      <c r="E100" s="28"/>
      <c r="F100" s="28"/>
      <c r="G100" s="28"/>
      <c r="H100" s="28"/>
      <c r="I100" s="4"/>
    </row>
    <row r="101" spans="2:9">
      <c r="B101" s="28"/>
      <c r="C101" s="28"/>
      <c r="D101" s="28"/>
      <c r="E101" s="28"/>
      <c r="F101" s="28"/>
      <c r="G101" s="28"/>
      <c r="H101" s="28"/>
      <c r="I101" s="4"/>
    </row>
    <row r="102" spans="2:9">
      <c r="B102" s="28"/>
      <c r="C102" s="28"/>
      <c r="D102" s="28"/>
      <c r="E102" s="28"/>
      <c r="F102" s="28"/>
      <c r="G102" s="28"/>
      <c r="H102" s="28"/>
      <c r="I102" s="4"/>
    </row>
    <row r="103" spans="2:9">
      <c r="B103" s="28"/>
      <c r="C103" s="28"/>
      <c r="D103" s="28"/>
      <c r="E103" s="28"/>
      <c r="F103" s="28"/>
      <c r="G103" s="28"/>
      <c r="H103" s="28"/>
      <c r="I103" s="4"/>
    </row>
    <row r="104" spans="2:9">
      <c r="B104" s="28"/>
      <c r="C104" s="28"/>
      <c r="D104" s="28"/>
      <c r="E104" s="28"/>
      <c r="F104" s="28"/>
      <c r="G104" s="28"/>
      <c r="H104" s="28"/>
      <c r="I104" s="4"/>
    </row>
    <row r="105" spans="2:9">
      <c r="B105" s="28"/>
      <c r="C105" s="28"/>
      <c r="D105" s="28"/>
      <c r="E105" s="28"/>
      <c r="F105" s="28"/>
      <c r="G105" s="28"/>
      <c r="H105" s="28"/>
      <c r="I105" s="4"/>
    </row>
    <row r="106" spans="2:9">
      <c r="B106" s="28"/>
      <c r="C106" s="28"/>
      <c r="D106" s="28"/>
      <c r="E106" s="28"/>
      <c r="F106" s="28"/>
      <c r="G106" s="28"/>
      <c r="H106" s="28"/>
      <c r="I106" s="4"/>
    </row>
    <row r="107" spans="2:9">
      <c r="B107" s="28"/>
      <c r="C107" s="28"/>
      <c r="D107" s="28"/>
      <c r="E107" s="28"/>
      <c r="F107" s="28"/>
      <c r="G107" s="28"/>
      <c r="H107" s="28"/>
      <c r="I107" s="4"/>
    </row>
    <row r="108" spans="2:9">
      <c r="B108" s="28"/>
      <c r="C108" s="28"/>
      <c r="D108" s="28"/>
      <c r="E108" s="28"/>
      <c r="F108" s="28"/>
      <c r="G108" s="28"/>
      <c r="H108" s="28"/>
      <c r="I108" s="4"/>
    </row>
    <row r="109" spans="2:9">
      <c r="B109" s="28"/>
      <c r="C109" s="28"/>
      <c r="D109" s="28"/>
      <c r="E109" s="28"/>
      <c r="F109" s="28"/>
      <c r="G109" s="28"/>
      <c r="H109" s="28"/>
      <c r="I109" s="4"/>
    </row>
    <row r="110" spans="2:9">
      <c r="B110" s="28"/>
      <c r="C110" s="28"/>
      <c r="D110" s="28"/>
      <c r="E110" s="28"/>
      <c r="F110" s="28"/>
      <c r="G110" s="28"/>
      <c r="H110" s="28"/>
      <c r="I110" s="4"/>
    </row>
    <row r="111" spans="2:9">
      <c r="B111" s="28"/>
      <c r="C111" s="28"/>
      <c r="D111" s="28"/>
      <c r="E111" s="28"/>
      <c r="F111" s="28"/>
      <c r="G111" s="28"/>
      <c r="H111" s="28"/>
      <c r="I111" s="4"/>
    </row>
    <row r="112" spans="2:9">
      <c r="B112" s="28"/>
      <c r="C112" s="28"/>
      <c r="D112" s="28"/>
      <c r="E112" s="28"/>
      <c r="F112" s="28"/>
      <c r="G112" s="28"/>
      <c r="H112" s="28"/>
      <c r="I112" s="4"/>
    </row>
    <row r="113" spans="2:9">
      <c r="B113" s="28"/>
      <c r="C113" s="28"/>
      <c r="D113" s="28"/>
      <c r="E113" s="28"/>
      <c r="F113" s="28"/>
      <c r="G113" s="28"/>
      <c r="H113" s="28"/>
      <c r="I113" s="4"/>
    </row>
    <row r="114" spans="2:9">
      <c r="B114" s="28"/>
      <c r="C114" s="28"/>
      <c r="D114" s="28"/>
      <c r="E114" s="28"/>
      <c r="F114" s="28"/>
      <c r="G114" s="28"/>
      <c r="H114" s="28"/>
      <c r="I114" s="4"/>
    </row>
    <row r="115" spans="2:9">
      <c r="B115" s="28"/>
      <c r="C115" s="28"/>
      <c r="D115" s="28"/>
      <c r="E115" s="28"/>
      <c r="F115" s="28"/>
      <c r="G115" s="28"/>
      <c r="H115" s="28"/>
      <c r="I115" s="4"/>
    </row>
    <row r="116" spans="2:9">
      <c r="B116" s="28"/>
      <c r="C116" s="28"/>
      <c r="D116" s="28"/>
      <c r="E116" s="28"/>
      <c r="F116" s="28"/>
      <c r="G116" s="28"/>
      <c r="H116" s="28"/>
      <c r="I116" s="4"/>
    </row>
    <row r="117" spans="2:9">
      <c r="B117" s="28"/>
      <c r="C117" s="28"/>
      <c r="D117" s="28"/>
      <c r="E117" s="28"/>
      <c r="F117" s="28"/>
      <c r="G117" s="28"/>
      <c r="H117" s="28"/>
      <c r="I117" s="4"/>
    </row>
    <row r="118" spans="2:9">
      <c r="B118" s="28"/>
      <c r="C118" s="28"/>
      <c r="D118" s="28"/>
      <c r="E118" s="28"/>
      <c r="F118" s="28"/>
      <c r="G118" s="28"/>
      <c r="H118" s="28"/>
      <c r="I118" s="4"/>
    </row>
    <row r="119" spans="2:9">
      <c r="B119" s="28"/>
      <c r="C119" s="28"/>
      <c r="D119" s="28"/>
      <c r="E119" s="28"/>
      <c r="F119" s="28"/>
      <c r="G119" s="28"/>
      <c r="H119" s="28"/>
      <c r="I119" s="4"/>
    </row>
    <row r="120" spans="2:9">
      <c r="B120" s="28"/>
      <c r="C120" s="28"/>
      <c r="D120" s="28"/>
      <c r="E120" s="28"/>
      <c r="F120" s="28"/>
      <c r="G120" s="28"/>
      <c r="H120" s="28"/>
      <c r="I120" s="4"/>
    </row>
    <row r="121" spans="2:9">
      <c r="B121" s="28"/>
      <c r="C121" s="28"/>
      <c r="D121" s="28"/>
      <c r="E121" s="28"/>
      <c r="F121" s="28"/>
      <c r="G121" s="28"/>
      <c r="H121" s="28"/>
      <c r="I121" s="4"/>
    </row>
    <row r="122" spans="2:9">
      <c r="B122" s="28"/>
      <c r="C122" s="28"/>
      <c r="D122" s="28"/>
      <c r="E122" s="28"/>
      <c r="F122" s="28"/>
      <c r="G122" s="28"/>
      <c r="H122" s="28"/>
      <c r="I122" s="4"/>
    </row>
    <row r="123" spans="2:9">
      <c r="B123" s="28"/>
      <c r="C123" s="28"/>
      <c r="D123" s="28"/>
      <c r="E123" s="28"/>
      <c r="F123" s="28"/>
      <c r="G123" s="28"/>
      <c r="H123" s="28"/>
      <c r="I123" s="4"/>
    </row>
    <row r="124" spans="2:9">
      <c r="B124" s="28"/>
      <c r="C124" s="28"/>
      <c r="D124" s="28"/>
      <c r="E124" s="28"/>
      <c r="F124" s="28"/>
      <c r="G124" s="28"/>
      <c r="H124" s="28"/>
      <c r="I124" s="4"/>
    </row>
    <row r="125" spans="2:9">
      <c r="B125" s="28"/>
      <c r="C125" s="28"/>
      <c r="D125" s="28"/>
      <c r="E125" s="28"/>
      <c r="F125" s="28"/>
      <c r="G125" s="28"/>
      <c r="H125" s="28"/>
      <c r="I125" s="4"/>
    </row>
    <row r="126" spans="2:9">
      <c r="B126" s="28"/>
      <c r="C126" s="28"/>
      <c r="D126" s="28"/>
      <c r="E126" s="28"/>
      <c r="F126" s="28"/>
      <c r="G126" s="28"/>
      <c r="H126" s="28"/>
      <c r="I126" s="4"/>
    </row>
    <row r="127" spans="2:9">
      <c r="B127" s="28"/>
      <c r="C127" s="28"/>
      <c r="D127" s="28"/>
      <c r="E127" s="28"/>
      <c r="F127" s="28"/>
      <c r="G127" s="28"/>
      <c r="H127" s="28"/>
      <c r="I127" s="4"/>
    </row>
    <row r="128" spans="2:9">
      <c r="B128" s="28"/>
      <c r="C128" s="28"/>
      <c r="D128" s="28"/>
      <c r="E128" s="28" t="s">
        <v>6</v>
      </c>
      <c r="F128" s="28"/>
      <c r="G128" s="28"/>
      <c r="H128" s="28"/>
      <c r="I128" s="4"/>
    </row>
    <row r="129" spans="2:9">
      <c r="B129" s="28"/>
      <c r="C129" s="28"/>
      <c r="D129" s="28"/>
      <c r="E129" s="28"/>
      <c r="F129" s="28"/>
      <c r="G129" s="28"/>
      <c r="H129" s="28"/>
      <c r="I129" s="4"/>
    </row>
    <row r="130" spans="2:9">
      <c r="B130" s="28"/>
      <c r="C130" s="28"/>
      <c r="D130" s="28"/>
      <c r="E130" s="28"/>
      <c r="F130" s="28"/>
      <c r="G130" s="28"/>
      <c r="H130" s="28"/>
      <c r="I130" s="4"/>
    </row>
    <row r="131" spans="2:9">
      <c r="B131" s="28"/>
      <c r="C131" s="28"/>
      <c r="D131" s="28"/>
      <c r="E131" s="28"/>
      <c r="F131" s="28"/>
      <c r="G131" s="28"/>
      <c r="H131" s="28"/>
      <c r="I131" s="4"/>
    </row>
    <row r="132" spans="2:9">
      <c r="B132" s="28"/>
      <c r="C132" s="28"/>
      <c r="D132" s="28"/>
      <c r="E132" s="28"/>
      <c r="F132" s="28"/>
      <c r="G132" s="28"/>
      <c r="H132" s="28"/>
      <c r="I132" s="4"/>
    </row>
    <row r="133" spans="2:9">
      <c r="B133" s="28"/>
      <c r="C133" s="28"/>
      <c r="D133" s="28"/>
      <c r="E133" s="28"/>
      <c r="F133" s="28"/>
      <c r="G133" s="28"/>
      <c r="H133" s="28"/>
      <c r="I133" s="4"/>
    </row>
    <row r="134" spans="2:9">
      <c r="B134" s="28"/>
      <c r="C134" s="28"/>
      <c r="D134" s="28"/>
      <c r="E134" s="28"/>
      <c r="F134" s="28"/>
      <c r="G134" s="28"/>
      <c r="H134" s="28"/>
      <c r="I134" s="4"/>
    </row>
    <row r="135" spans="2:9">
      <c r="B135" s="28"/>
      <c r="C135" s="28"/>
      <c r="D135" s="28"/>
      <c r="E135" s="28"/>
      <c r="F135" s="28"/>
      <c r="G135" s="28"/>
      <c r="H135" s="28"/>
      <c r="I135" s="4"/>
    </row>
    <row r="136" spans="2:9">
      <c r="B136" s="28"/>
      <c r="C136" s="28"/>
      <c r="D136" s="28"/>
      <c r="E136" s="28"/>
      <c r="F136" s="28"/>
      <c r="G136" s="28"/>
      <c r="H136" s="28"/>
      <c r="I136" s="4"/>
    </row>
    <row r="137" spans="2:9">
      <c r="B137" s="28"/>
      <c r="C137" s="28"/>
      <c r="D137" s="28"/>
      <c r="E137" s="28"/>
      <c r="F137" s="28"/>
      <c r="G137" s="28"/>
      <c r="H137" s="28"/>
      <c r="I137" s="4"/>
    </row>
    <row r="138" spans="2:9">
      <c r="B138" s="28"/>
      <c r="C138" s="28"/>
      <c r="D138" s="28"/>
      <c r="E138" s="28"/>
      <c r="F138" s="28"/>
      <c r="G138" s="28"/>
      <c r="H138" s="28"/>
      <c r="I138" s="4"/>
    </row>
    <row r="139" spans="2:9">
      <c r="B139" s="28"/>
      <c r="C139" s="28"/>
      <c r="D139" s="28"/>
      <c r="E139" s="28"/>
      <c r="F139" s="28"/>
      <c r="G139" s="28"/>
      <c r="H139" s="28"/>
      <c r="I139" s="4"/>
    </row>
    <row r="140" spans="2:9">
      <c r="B140" s="28"/>
      <c r="C140" s="28"/>
      <c r="D140" s="28"/>
      <c r="E140" s="28"/>
      <c r="F140" s="28"/>
      <c r="G140" s="28"/>
      <c r="H140" s="28"/>
      <c r="I140" s="4"/>
    </row>
    <row r="141" spans="2:9">
      <c r="B141" s="28"/>
      <c r="C141" s="28"/>
      <c r="D141" s="28"/>
      <c r="E141" s="28"/>
      <c r="F141" s="28"/>
      <c r="G141" s="28"/>
      <c r="H141" s="28"/>
      <c r="I141" s="4"/>
    </row>
    <row r="142" spans="2:9">
      <c r="B142" s="28"/>
      <c r="C142" s="28"/>
      <c r="D142" s="28"/>
      <c r="E142" s="28"/>
      <c r="F142" s="28"/>
      <c r="G142" s="28"/>
      <c r="H142" s="28"/>
      <c r="I142" s="4"/>
    </row>
    <row r="143" spans="2:9">
      <c r="B143" s="28"/>
      <c r="C143" s="28"/>
      <c r="D143" s="28"/>
      <c r="E143" s="28"/>
      <c r="F143" s="28"/>
      <c r="G143" s="28"/>
      <c r="H143" s="28"/>
      <c r="I143" s="4"/>
    </row>
    <row r="144" spans="2:9">
      <c r="B144" s="28"/>
      <c r="C144" s="28"/>
      <c r="D144" s="28"/>
      <c r="E144" s="28"/>
      <c r="F144" s="28"/>
      <c r="G144" s="28"/>
      <c r="H144" s="28"/>
      <c r="I144" s="4"/>
    </row>
    <row r="145" spans="2:9">
      <c r="B145" s="28"/>
      <c r="C145" s="28"/>
      <c r="D145" s="28"/>
      <c r="E145" s="28"/>
      <c r="F145" s="28"/>
      <c r="G145" s="28"/>
      <c r="H145" s="28"/>
      <c r="I145" s="4"/>
    </row>
    <row r="146" spans="2:9">
      <c r="B146" s="28"/>
      <c r="C146" s="28"/>
      <c r="D146" s="28"/>
      <c r="E146" s="28"/>
      <c r="F146" s="28"/>
      <c r="G146" s="28"/>
      <c r="H146" s="28"/>
      <c r="I146" s="4"/>
    </row>
    <row r="147" spans="2:9">
      <c r="B147" s="28"/>
      <c r="C147" s="28"/>
      <c r="D147" s="28"/>
      <c r="E147" s="28"/>
      <c r="F147" s="28"/>
      <c r="G147" s="28"/>
      <c r="H147" s="28"/>
      <c r="I147" s="4"/>
    </row>
    <row r="148" spans="2:9">
      <c r="B148" s="28"/>
      <c r="C148" s="28"/>
      <c r="D148" s="28"/>
      <c r="E148" s="28"/>
      <c r="F148" s="28"/>
      <c r="G148" s="28"/>
      <c r="H148" s="28"/>
      <c r="I148" s="4"/>
    </row>
    <row r="149" spans="2:9">
      <c r="B149" s="28"/>
      <c r="C149" s="28"/>
      <c r="D149" s="28"/>
      <c r="E149" s="28"/>
      <c r="F149" s="28"/>
      <c r="G149" s="28"/>
      <c r="H149" s="28"/>
      <c r="I149" s="4"/>
    </row>
    <row r="150" spans="2:9">
      <c r="B150" s="28"/>
      <c r="C150" s="28"/>
      <c r="D150" s="28"/>
      <c r="E150" s="28"/>
      <c r="F150" s="28"/>
      <c r="G150" s="28"/>
      <c r="H150" s="28"/>
      <c r="I150" s="4"/>
    </row>
    <row r="151" spans="2:9">
      <c r="B151" s="28"/>
      <c r="C151" s="28"/>
      <c r="D151" s="28"/>
      <c r="E151" s="28"/>
      <c r="F151" s="28"/>
      <c r="G151" s="28"/>
      <c r="H151" s="28"/>
      <c r="I151" s="4"/>
    </row>
    <row r="152" spans="2:9">
      <c r="B152" s="28"/>
      <c r="C152" s="28"/>
      <c r="D152" s="28"/>
      <c r="E152" s="28"/>
      <c r="F152" s="28"/>
      <c r="G152" s="28"/>
      <c r="H152" s="28"/>
      <c r="I152" s="4"/>
    </row>
    <row r="153" spans="2:9">
      <c r="B153" s="28"/>
      <c r="C153" s="28"/>
      <c r="D153" s="28"/>
      <c r="E153" s="28"/>
      <c r="F153" s="28"/>
      <c r="G153" s="28"/>
      <c r="H153" s="28"/>
      <c r="I153" s="4"/>
    </row>
    <row r="154" spans="2:9">
      <c r="B154" s="28"/>
      <c r="C154" s="28"/>
      <c r="D154" s="28"/>
      <c r="E154" s="28"/>
      <c r="F154" s="28"/>
      <c r="G154" s="28"/>
      <c r="H154" s="28"/>
      <c r="I154" s="4"/>
    </row>
    <row r="155" spans="2:9">
      <c r="B155" s="28"/>
      <c r="C155" s="28"/>
      <c r="D155" s="28"/>
      <c r="E155" s="28"/>
      <c r="F155" s="28"/>
      <c r="G155" s="28"/>
      <c r="H155" s="28"/>
      <c r="I155" s="4"/>
    </row>
    <row r="156" spans="2:9">
      <c r="B156" s="28"/>
      <c r="C156" s="28"/>
      <c r="D156" s="28"/>
      <c r="E156" s="28"/>
      <c r="F156" s="28"/>
      <c r="G156" s="28"/>
      <c r="H156" s="28"/>
      <c r="I156" s="4"/>
    </row>
    <row r="157" spans="2:9">
      <c r="B157" s="28"/>
      <c r="C157" s="28"/>
      <c r="D157" s="28"/>
      <c r="E157" s="28"/>
      <c r="F157" s="28"/>
      <c r="G157" s="28"/>
      <c r="H157" s="28"/>
      <c r="I157" s="4"/>
    </row>
    <row r="158" spans="2:9">
      <c r="B158" s="28"/>
      <c r="C158" s="28"/>
      <c r="D158" s="28"/>
      <c r="E158" s="28"/>
      <c r="F158" s="28"/>
      <c r="G158" s="28"/>
      <c r="H158" s="28"/>
      <c r="I158" s="4"/>
    </row>
    <row r="159" spans="2:9">
      <c r="B159" s="28"/>
      <c r="C159" s="28"/>
      <c r="D159" s="28"/>
      <c r="E159" s="28"/>
      <c r="F159" s="28"/>
      <c r="G159" s="28"/>
      <c r="H159" s="28"/>
      <c r="I159" s="4"/>
    </row>
    <row r="160" spans="2:9">
      <c r="B160" s="28"/>
      <c r="C160" s="28"/>
      <c r="D160" s="28"/>
      <c r="E160" s="28"/>
      <c r="F160" s="28"/>
      <c r="G160" s="28"/>
      <c r="H160" s="28"/>
      <c r="I160" s="4"/>
    </row>
    <row r="161" spans="2:9">
      <c r="B161" s="28"/>
      <c r="C161" s="28"/>
      <c r="D161" s="28"/>
      <c r="E161" s="28"/>
      <c r="F161" s="28"/>
      <c r="G161" s="28"/>
      <c r="H161" s="28"/>
      <c r="I161" s="4"/>
    </row>
    <row r="162" spans="2:9">
      <c r="B162" s="28"/>
      <c r="C162" s="28"/>
      <c r="D162" s="28"/>
      <c r="E162" s="28"/>
      <c r="F162" s="28"/>
      <c r="G162" s="28"/>
      <c r="H162" s="28"/>
      <c r="I162" s="4"/>
    </row>
    <row r="163" spans="2:9">
      <c r="B163" s="28"/>
      <c r="C163" s="28"/>
      <c r="D163" s="28"/>
      <c r="E163" s="28"/>
      <c r="F163" s="28"/>
      <c r="G163" s="28"/>
      <c r="H163" s="28"/>
      <c r="I163" s="4"/>
    </row>
    <row r="164" spans="2:9">
      <c r="B164" s="28"/>
      <c r="C164" s="28"/>
      <c r="D164" s="28"/>
      <c r="E164" s="28"/>
      <c r="F164" s="28"/>
      <c r="G164" s="28"/>
      <c r="H164" s="28"/>
      <c r="I164" s="4"/>
    </row>
    <row r="165" spans="2:9">
      <c r="B165" s="28"/>
      <c r="C165" s="28"/>
      <c r="D165" s="28"/>
      <c r="E165" s="28"/>
      <c r="F165" s="28"/>
      <c r="G165" s="28"/>
      <c r="H165" s="28"/>
      <c r="I165" s="4"/>
    </row>
    <row r="166" spans="2:9">
      <c r="B166" s="28"/>
      <c r="C166" s="28"/>
      <c r="D166" s="28"/>
      <c r="E166" s="28"/>
      <c r="F166" s="28"/>
      <c r="G166" s="28"/>
      <c r="H166" s="28"/>
      <c r="I166" s="4"/>
    </row>
    <row r="167" spans="2:9">
      <c r="B167" s="28"/>
      <c r="C167" s="28"/>
      <c r="D167" s="28"/>
      <c r="E167" s="28"/>
      <c r="F167" s="28"/>
      <c r="G167" s="28"/>
      <c r="H167" s="28"/>
      <c r="I167" s="4"/>
    </row>
    <row r="168" spans="2:9">
      <c r="B168" s="28"/>
      <c r="C168" s="28"/>
      <c r="D168" s="28"/>
      <c r="E168" s="28"/>
      <c r="F168" s="28"/>
      <c r="G168" s="28"/>
      <c r="H168" s="28"/>
      <c r="I168" s="4"/>
    </row>
    <row r="169" spans="2:9">
      <c r="B169" s="28"/>
      <c r="C169" s="28"/>
      <c r="D169" s="28"/>
      <c r="E169" s="28"/>
      <c r="F169" s="28"/>
      <c r="G169" s="28"/>
      <c r="H169" s="28"/>
      <c r="I169" s="4"/>
    </row>
    <row r="170" spans="2:9">
      <c r="B170" s="28"/>
      <c r="C170" s="28"/>
      <c r="D170" s="28"/>
      <c r="E170" s="28"/>
      <c r="F170" s="28"/>
      <c r="G170" s="28"/>
      <c r="H170" s="28"/>
      <c r="I170" s="4"/>
    </row>
    <row r="171" spans="2:9">
      <c r="B171" s="28"/>
      <c r="C171" s="28"/>
      <c r="D171" s="28"/>
      <c r="E171" s="28"/>
      <c r="F171" s="28"/>
      <c r="G171" s="28"/>
      <c r="H171" s="28"/>
      <c r="I171" s="4"/>
    </row>
    <row r="172" spans="2:9">
      <c r="B172" s="28"/>
      <c r="C172" s="28"/>
      <c r="D172" s="28"/>
      <c r="E172" s="28"/>
      <c r="F172" s="28"/>
      <c r="G172" s="28"/>
      <c r="H172" s="28"/>
      <c r="I172" s="4"/>
    </row>
    <row r="173" spans="2:9">
      <c r="B173" s="28"/>
      <c r="C173" s="28"/>
      <c r="D173" s="28"/>
      <c r="E173" s="28"/>
      <c r="F173" s="28"/>
      <c r="G173" s="28"/>
      <c r="H173" s="28"/>
      <c r="I173" s="4"/>
    </row>
    <row r="174" spans="2:9">
      <c r="B174" s="28"/>
      <c r="C174" s="28"/>
      <c r="D174" s="28"/>
      <c r="E174" s="28"/>
      <c r="F174" s="28"/>
      <c r="G174" s="28"/>
      <c r="H174" s="28"/>
      <c r="I174" s="4"/>
    </row>
    <row r="175" spans="2:9">
      <c r="B175" s="28"/>
      <c r="C175" s="28"/>
      <c r="D175" s="28"/>
      <c r="E175" s="28"/>
      <c r="F175" s="28"/>
      <c r="G175" s="28"/>
      <c r="H175" s="28"/>
      <c r="I175" s="4"/>
    </row>
    <row r="176" spans="2:9">
      <c r="B176" s="28"/>
      <c r="C176" s="28"/>
      <c r="D176" s="28"/>
      <c r="E176" s="28"/>
      <c r="F176" s="28"/>
      <c r="G176" s="28"/>
      <c r="H176" s="28"/>
      <c r="I176" s="4"/>
    </row>
    <row r="177" spans="2:9">
      <c r="B177" s="28"/>
      <c r="C177" s="28"/>
      <c r="D177" s="28"/>
      <c r="E177" s="28"/>
      <c r="F177" s="28"/>
      <c r="G177" s="28"/>
      <c r="H177" s="28"/>
      <c r="I177" s="4"/>
    </row>
    <row r="178" spans="2:9">
      <c r="B178" s="28"/>
      <c r="C178" s="28"/>
      <c r="D178" s="28"/>
      <c r="E178" s="28"/>
      <c r="F178" s="28"/>
      <c r="G178" s="28"/>
      <c r="H178" s="28"/>
      <c r="I178" s="4"/>
    </row>
    <row r="179" spans="2:9">
      <c r="B179" s="28"/>
      <c r="C179" s="28"/>
      <c r="D179" s="28"/>
      <c r="E179" s="28"/>
      <c r="F179" s="28"/>
      <c r="G179" s="28"/>
      <c r="H179" s="28"/>
      <c r="I179" s="4"/>
    </row>
    <row r="180" spans="2:9">
      <c r="B180" s="28"/>
      <c r="C180" s="28"/>
      <c r="D180" s="28"/>
      <c r="E180" s="28"/>
      <c r="F180" s="28"/>
      <c r="G180" s="28"/>
      <c r="H180" s="28"/>
      <c r="I180" s="4"/>
    </row>
    <row r="181" spans="2:9">
      <c r="B181" s="28"/>
      <c r="C181" s="28"/>
      <c r="D181" s="28"/>
      <c r="E181" s="28"/>
      <c r="F181" s="28"/>
      <c r="G181" s="28"/>
      <c r="H181" s="28"/>
      <c r="I181" s="4"/>
    </row>
    <row r="182" spans="2:9">
      <c r="B182" s="28"/>
      <c r="C182" s="28"/>
      <c r="D182" s="28"/>
      <c r="E182" s="28"/>
      <c r="F182" s="28"/>
      <c r="G182" s="28"/>
      <c r="H182" s="28"/>
      <c r="I182" s="4"/>
    </row>
    <row r="183" spans="2:9">
      <c r="B183" s="28"/>
      <c r="C183" s="28"/>
      <c r="D183" s="28"/>
      <c r="E183" s="28"/>
      <c r="F183" s="28"/>
      <c r="G183" s="28"/>
      <c r="H183" s="28"/>
      <c r="I183" s="4"/>
    </row>
    <row r="184" spans="2:9">
      <c r="B184" s="28"/>
      <c r="C184" s="28"/>
      <c r="D184" s="28"/>
      <c r="E184" s="28"/>
      <c r="F184" s="28"/>
      <c r="G184" s="28"/>
      <c r="H184" s="28"/>
      <c r="I184" s="4"/>
    </row>
    <row r="185" spans="2:9">
      <c r="B185" s="28"/>
      <c r="C185" s="28"/>
      <c r="D185" s="28"/>
      <c r="E185" s="28"/>
      <c r="F185" s="28"/>
      <c r="G185" s="28"/>
      <c r="H185" s="28"/>
      <c r="I185" s="4"/>
    </row>
    <row r="186" spans="2:9">
      <c r="B186" s="28"/>
      <c r="C186" s="28"/>
      <c r="D186" s="28"/>
      <c r="E186" s="28"/>
      <c r="F186" s="28"/>
      <c r="G186" s="28"/>
      <c r="H186" s="28"/>
      <c r="I186" s="4"/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3" type="noConversion"/>
  <pageMargins left="0.39370078740157483" right="0.19685039370078741" top="0.74803149606299213" bottom="0.98425196850393704" header="0.51181102362204722" footer="0.51181102362204722"/>
  <pageSetup scale="75" firstPageNumber="0" orientation="portrait" horizontalDpi="4294967294" verticalDpi="4294967294" r:id="rId1"/>
  <headerFooter alignWithMargins="0">
    <oddFooter xml:space="preserve">&amp;R&amp;"Arial,Negrita" </oddFooter>
  </headerFooter>
  <colBreaks count="1" manualBreakCount="1">
    <brk id="10" max="1048575" man="1"/>
  </colBreaks>
  <ignoredErrors>
    <ignoredError sqref="F4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X66"/>
  <sheetViews>
    <sheetView showGridLines="0" showZeros="0" topLeftCell="A19" zoomScaleNormal="100" workbookViewId="0">
      <selection activeCell="A29" sqref="A29"/>
    </sheetView>
  </sheetViews>
  <sheetFormatPr baseColWidth="10" defaultColWidth="11.42578125" defaultRowHeight="12.75"/>
  <cols>
    <col min="1" max="1" width="36.140625" customWidth="1"/>
    <col min="2" max="2" width="17.42578125" customWidth="1"/>
    <col min="3" max="4" width="12.28515625" customWidth="1"/>
    <col min="5" max="5" width="12.7109375" customWidth="1"/>
    <col min="6" max="6" width="12.28515625" customWidth="1"/>
    <col min="7" max="7" width="14.140625" customWidth="1"/>
    <col min="8" max="8" width="13.28515625" customWidth="1"/>
    <col min="9" max="9" width="10.140625" customWidth="1"/>
    <col min="10" max="10" width="14.85546875" customWidth="1"/>
    <col min="11" max="11" width="18.7109375" customWidth="1"/>
    <col min="12" max="12" width="24.28515625" style="90" customWidth="1"/>
    <col min="14" max="16" width="0" hidden="1" customWidth="1"/>
    <col min="17" max="17" width="22.42578125" bestFit="1" customWidth="1"/>
    <col min="19" max="19" width="1.42578125" customWidth="1"/>
    <col min="20" max="20" width="3.140625" customWidth="1"/>
    <col min="21" max="21" width="0.42578125" customWidth="1"/>
    <col min="22" max="22" width="1.5703125" customWidth="1"/>
    <col min="23" max="23" width="0.42578125" customWidth="1"/>
  </cols>
  <sheetData>
    <row r="1" spans="1:24" ht="18" customHeight="1">
      <c r="A1" s="581" t="s">
        <v>166</v>
      </c>
      <c r="B1" s="581"/>
      <c r="C1" s="581"/>
      <c r="D1" s="581"/>
      <c r="E1" s="581"/>
      <c r="F1" s="581"/>
      <c r="G1" s="581"/>
      <c r="H1" s="581"/>
      <c r="I1" s="581"/>
    </row>
    <row r="2" spans="1:24" ht="18" customHeight="1">
      <c r="A2" s="581" t="s">
        <v>167</v>
      </c>
      <c r="B2" s="581"/>
      <c r="C2" s="581"/>
      <c r="D2" s="581"/>
      <c r="E2" s="581"/>
      <c r="F2" s="581"/>
      <c r="G2" s="581"/>
      <c r="H2" s="581"/>
      <c r="I2" s="581"/>
    </row>
    <row r="3" spans="1:24" ht="18" customHeight="1">
      <c r="A3" s="592" t="s">
        <v>219</v>
      </c>
      <c r="B3" s="593"/>
      <c r="C3" s="593"/>
      <c r="D3" s="593"/>
      <c r="E3" s="593"/>
      <c r="F3" s="593"/>
      <c r="G3" s="593"/>
      <c r="H3" s="593"/>
      <c r="I3" s="594"/>
    </row>
    <row r="4" spans="1:24" ht="18" customHeight="1">
      <c r="A4" s="592" t="s">
        <v>398</v>
      </c>
      <c r="B4" s="593"/>
      <c r="C4" s="593"/>
      <c r="D4" s="593"/>
      <c r="E4" s="593"/>
      <c r="F4" s="593"/>
      <c r="G4" s="593"/>
      <c r="H4" s="593"/>
      <c r="I4" s="594"/>
      <c r="J4" s="6"/>
      <c r="K4" s="6"/>
      <c r="L4" s="37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 thickBot="1">
      <c r="A5" s="139"/>
      <c r="B5" s="140"/>
      <c r="C5" s="140"/>
      <c r="D5" s="140"/>
      <c r="E5" s="140"/>
      <c r="F5" s="140"/>
      <c r="G5" s="140"/>
      <c r="H5" s="140"/>
      <c r="I5" s="8"/>
      <c r="J5" s="6"/>
      <c r="K5" s="6"/>
      <c r="L5" s="37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21" customHeight="1">
      <c r="A6" s="595" t="s">
        <v>6</v>
      </c>
      <c r="B6" s="597" t="s">
        <v>30</v>
      </c>
      <c r="C6" s="601" t="s">
        <v>23</v>
      </c>
      <c r="D6" s="602"/>
      <c r="E6" s="603"/>
      <c r="F6" s="599" t="s">
        <v>310</v>
      </c>
      <c r="G6" s="599"/>
      <c r="H6" s="599" t="s">
        <v>1</v>
      </c>
      <c r="I6" s="600"/>
      <c r="J6" s="6"/>
      <c r="K6" s="6"/>
      <c r="L6" s="37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4.75" customHeight="1" thickBot="1">
      <c r="A7" s="596"/>
      <c r="B7" s="598"/>
      <c r="C7" s="398" t="s">
        <v>58</v>
      </c>
      <c r="D7" s="399" t="s">
        <v>10</v>
      </c>
      <c r="E7" s="399" t="s">
        <v>2</v>
      </c>
      <c r="F7" s="399" t="s">
        <v>27</v>
      </c>
      <c r="G7" s="399" t="s">
        <v>31</v>
      </c>
      <c r="H7" s="399" t="s">
        <v>163</v>
      </c>
      <c r="I7" s="400" t="s">
        <v>5</v>
      </c>
      <c r="J7" s="6"/>
      <c r="K7" s="49"/>
      <c r="L7" s="379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0.100000000000001" customHeight="1">
      <c r="A8" s="141"/>
      <c r="B8" s="142"/>
      <c r="C8" s="142"/>
      <c r="D8" s="143"/>
      <c r="E8" s="144"/>
      <c r="F8" s="144"/>
      <c r="G8" s="144"/>
      <c r="H8" s="144"/>
      <c r="I8" s="145"/>
      <c r="J8" s="6"/>
      <c r="K8" s="6"/>
      <c r="L8" s="37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0.100000000000001" customHeight="1">
      <c r="A9" s="146" t="s">
        <v>12</v>
      </c>
      <c r="B9" s="147"/>
      <c r="C9" s="148">
        <v>234334098</v>
      </c>
      <c r="D9" s="148">
        <v>234334098</v>
      </c>
      <c r="E9" s="148">
        <v>95636221</v>
      </c>
      <c r="F9" s="148">
        <v>37650063.850000001</v>
      </c>
      <c r="G9" s="148">
        <v>58646657.799999997</v>
      </c>
      <c r="H9" s="149">
        <v>-36989563.200000003</v>
      </c>
      <c r="I9" s="150">
        <v>61.322642390899148</v>
      </c>
      <c r="J9" s="75"/>
      <c r="K9" s="6"/>
      <c r="L9" s="380" t="s">
        <v>6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0.100000000000001" customHeight="1">
      <c r="A10" s="146"/>
      <c r="B10" s="147"/>
      <c r="C10" s="148"/>
      <c r="D10" s="148"/>
      <c r="E10" s="148"/>
      <c r="F10" s="148"/>
      <c r="G10" s="148"/>
      <c r="H10" s="149"/>
      <c r="I10" s="150"/>
      <c r="J10" s="75"/>
      <c r="K10" s="6"/>
      <c r="L10" s="38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0.100000000000001" customHeight="1">
      <c r="A11" s="376" t="s">
        <v>13</v>
      </c>
      <c r="B11" s="147"/>
      <c r="C11" s="148">
        <v>15328172</v>
      </c>
      <c r="D11" s="148">
        <v>15328172</v>
      </c>
      <c r="E11" s="148">
        <v>10515700</v>
      </c>
      <c r="F11" s="148">
        <v>1878778.8499999999</v>
      </c>
      <c r="G11" s="148">
        <v>4893657.8000000007</v>
      </c>
      <c r="H11" s="149">
        <v>5622042.1999999993</v>
      </c>
      <c r="I11" s="150">
        <v>46.536681343134553</v>
      </c>
      <c r="J11" s="75"/>
      <c r="K11" s="25"/>
      <c r="L11" s="380" t="s">
        <v>6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0.100000000000001" customHeight="1">
      <c r="A12" s="151"/>
      <c r="B12" s="152"/>
      <c r="C12" s="153"/>
      <c r="D12" s="153"/>
      <c r="E12" s="153" t="s">
        <v>6</v>
      </c>
      <c r="F12" s="153"/>
      <c r="G12" s="153"/>
      <c r="H12" s="154"/>
      <c r="I12" s="155"/>
      <c r="J12" s="73"/>
      <c r="K12" s="6"/>
      <c r="L12" s="37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100000000000001" customHeight="1">
      <c r="A13" s="156" t="s">
        <v>291</v>
      </c>
      <c r="B13" s="157" t="s">
        <v>32</v>
      </c>
      <c r="C13" s="158">
        <v>700000</v>
      </c>
      <c r="D13" s="158">
        <v>700000</v>
      </c>
      <c r="E13" s="158">
        <v>347347</v>
      </c>
      <c r="F13" s="158">
        <v>57934.29</v>
      </c>
      <c r="G13" s="158">
        <v>332555.7</v>
      </c>
      <c r="H13" s="159">
        <v>-14791.299999999988</v>
      </c>
      <c r="I13" s="160">
        <v>95.741635885728101</v>
      </c>
      <c r="J13" s="74"/>
      <c r="K13" s="25"/>
      <c r="L13" s="382" t="s">
        <v>6</v>
      </c>
      <c r="M13" s="6"/>
      <c r="N13" s="6"/>
      <c r="O13" s="6"/>
      <c r="P13" s="6"/>
      <c r="Q13" s="43"/>
      <c r="R13" s="44"/>
      <c r="S13" s="44"/>
      <c r="T13" s="45"/>
      <c r="U13" s="45"/>
      <c r="V13" s="46"/>
      <c r="W13" s="45"/>
      <c r="X13" s="45"/>
    </row>
    <row r="14" spans="1:24" ht="20.100000000000001" customHeight="1">
      <c r="A14" s="156" t="s">
        <v>292</v>
      </c>
      <c r="B14" s="157" t="s">
        <v>33</v>
      </c>
      <c r="C14" s="158">
        <v>4776492</v>
      </c>
      <c r="D14" s="158">
        <v>4776492</v>
      </c>
      <c r="E14" s="158">
        <v>3536722</v>
      </c>
      <c r="F14" s="158">
        <v>183888.02</v>
      </c>
      <c r="G14" s="158">
        <v>480370.31999999995</v>
      </c>
      <c r="H14" s="159">
        <v>-3056351.68</v>
      </c>
      <c r="I14" s="160">
        <v>13.582360162885292</v>
      </c>
      <c r="J14" s="74"/>
      <c r="K14" s="25"/>
      <c r="L14" s="382"/>
      <c r="M14" s="6"/>
      <c r="N14" s="6"/>
      <c r="O14" s="6"/>
      <c r="P14" s="6"/>
      <c r="Q14" s="6"/>
      <c r="R14" s="44"/>
      <c r="S14" s="44"/>
      <c r="T14" s="45"/>
      <c r="U14" s="45"/>
      <c r="V14" s="46"/>
      <c r="W14" s="45"/>
      <c r="X14" s="45"/>
    </row>
    <row r="15" spans="1:24" ht="20.100000000000001" customHeight="1">
      <c r="A15" s="161" t="s">
        <v>293</v>
      </c>
      <c r="B15" s="157" t="s">
        <v>283</v>
      </c>
      <c r="C15" s="158">
        <v>4774884</v>
      </c>
      <c r="D15" s="158">
        <v>4774884</v>
      </c>
      <c r="E15" s="158">
        <v>3358154</v>
      </c>
      <c r="F15" s="158">
        <v>873521.62</v>
      </c>
      <c r="G15" s="158">
        <v>2414633.12</v>
      </c>
      <c r="H15" s="159">
        <v>-943520.87999999989</v>
      </c>
      <c r="I15" s="160">
        <v>71.903585124446352</v>
      </c>
      <c r="J15" s="74"/>
      <c r="K15" s="25"/>
      <c r="L15" s="382"/>
      <c r="M15" s="6"/>
      <c r="N15" s="6"/>
      <c r="O15" s="6"/>
      <c r="P15" s="6"/>
      <c r="Q15" s="6"/>
      <c r="R15" s="44"/>
      <c r="S15" s="44"/>
      <c r="T15" s="45"/>
      <c r="U15" s="45"/>
      <c r="V15" s="46"/>
      <c r="W15" s="45"/>
      <c r="X15" s="45"/>
    </row>
    <row r="16" spans="1:24" ht="20.100000000000001" customHeight="1">
      <c r="A16" s="161" t="s">
        <v>294</v>
      </c>
      <c r="B16" s="157" t="s">
        <v>284</v>
      </c>
      <c r="C16" s="158">
        <v>66714</v>
      </c>
      <c r="D16" s="158">
        <v>66714</v>
      </c>
      <c r="E16" s="158">
        <v>27795</v>
      </c>
      <c r="F16" s="158">
        <v>26889.24</v>
      </c>
      <c r="G16" s="158">
        <v>51601.69</v>
      </c>
      <c r="H16" s="159">
        <v>23806.690000000002</v>
      </c>
      <c r="I16" s="160">
        <v>185.65098039215687</v>
      </c>
      <c r="J16" s="74"/>
      <c r="K16" s="25"/>
      <c r="L16" s="382"/>
      <c r="M16" s="6"/>
      <c r="N16" s="6"/>
      <c r="O16" s="6"/>
      <c r="P16" s="6"/>
      <c r="Q16" s="6"/>
      <c r="R16" s="44"/>
      <c r="S16" s="44"/>
      <c r="T16" s="45"/>
      <c r="U16" s="45"/>
      <c r="V16" s="46"/>
      <c r="W16" s="45"/>
      <c r="X16" s="45"/>
    </row>
    <row r="17" spans="1:24" ht="20.100000000000001" customHeight="1">
      <c r="A17" s="161" t="s">
        <v>295</v>
      </c>
      <c r="B17" s="157" t="s">
        <v>285</v>
      </c>
      <c r="C17" s="158">
        <v>410082</v>
      </c>
      <c r="D17" s="158">
        <v>410082</v>
      </c>
      <c r="E17" s="158">
        <v>205044</v>
      </c>
      <c r="F17" s="158">
        <v>69650.240000000005</v>
      </c>
      <c r="G17" s="158">
        <v>373291.43</v>
      </c>
      <c r="H17" s="159">
        <v>168247.43</v>
      </c>
      <c r="I17" s="160">
        <v>182.05430541737383</v>
      </c>
      <c r="J17" s="74"/>
      <c r="K17" s="25"/>
      <c r="L17" s="382"/>
      <c r="M17" s="6"/>
      <c r="N17" s="6"/>
      <c r="O17" s="6"/>
      <c r="P17" s="6"/>
      <c r="Q17" s="6"/>
      <c r="R17" s="44"/>
      <c r="S17" s="44"/>
      <c r="T17" s="45"/>
      <c r="U17" s="45"/>
      <c r="V17" s="46"/>
      <c r="W17" s="45"/>
      <c r="X17" s="45"/>
    </row>
    <row r="18" spans="1:24" ht="20.100000000000001" customHeight="1">
      <c r="A18" s="161" t="s">
        <v>296</v>
      </c>
      <c r="B18" s="157" t="s">
        <v>286</v>
      </c>
      <c r="C18" s="158">
        <v>2500000</v>
      </c>
      <c r="D18" s="158">
        <v>2500000</v>
      </c>
      <c r="E18" s="158">
        <v>1990638</v>
      </c>
      <c r="F18" s="158">
        <v>36895.440000000002</v>
      </c>
      <c r="G18" s="158">
        <v>191205.54</v>
      </c>
      <c r="H18" s="162">
        <v>-1799432.46</v>
      </c>
      <c r="I18" s="160">
        <v>9.6052391243410398</v>
      </c>
      <c r="J18" s="74"/>
      <c r="K18" s="25"/>
      <c r="L18" s="382"/>
      <c r="M18" s="25"/>
      <c r="N18" s="6"/>
      <c r="O18" s="6"/>
      <c r="P18" s="6"/>
      <c r="Q18" s="6"/>
      <c r="R18" s="44"/>
      <c r="S18" s="44"/>
      <c r="T18" s="45"/>
      <c r="U18" s="45"/>
      <c r="V18" s="46"/>
      <c r="W18" s="45"/>
      <c r="X18" s="45"/>
    </row>
    <row r="19" spans="1:24" ht="20.100000000000001" customHeight="1">
      <c r="A19" s="161" t="s">
        <v>297</v>
      </c>
      <c r="B19" s="157" t="s">
        <v>287</v>
      </c>
      <c r="C19" s="158"/>
      <c r="D19" s="158" t="s">
        <v>6</v>
      </c>
      <c r="E19" s="158">
        <v>0</v>
      </c>
      <c r="F19" s="158">
        <v>0</v>
      </c>
      <c r="G19" s="158">
        <v>0</v>
      </c>
      <c r="H19" s="162" t="s">
        <v>6</v>
      </c>
      <c r="I19" s="160" t="s">
        <v>6</v>
      </c>
      <c r="J19" s="74"/>
      <c r="K19" s="25"/>
      <c r="L19" s="382"/>
      <c r="M19" s="6"/>
      <c r="N19" s="6"/>
      <c r="O19" s="6"/>
      <c r="P19" s="6"/>
      <c r="Q19" s="6"/>
      <c r="R19" s="44"/>
      <c r="S19" s="44"/>
      <c r="T19" s="45"/>
      <c r="U19" s="45"/>
      <c r="V19" s="45"/>
      <c r="W19" s="45"/>
      <c r="X19" s="45"/>
    </row>
    <row r="20" spans="1:24" ht="20.100000000000001" customHeight="1">
      <c r="A20" s="161" t="s">
        <v>298</v>
      </c>
      <c r="B20" s="157" t="s">
        <v>288</v>
      </c>
      <c r="C20" s="158">
        <v>2100000</v>
      </c>
      <c r="D20" s="158">
        <v>2100000</v>
      </c>
      <c r="E20" s="158">
        <v>1050000</v>
      </c>
      <c r="F20" s="158">
        <v>630000</v>
      </c>
      <c r="G20" s="158">
        <v>1050000</v>
      </c>
      <c r="H20" s="162">
        <v>0</v>
      </c>
      <c r="I20" s="160">
        <v>100</v>
      </c>
      <c r="J20" s="74"/>
      <c r="K20" s="25"/>
      <c r="L20" s="382"/>
      <c r="M20" s="6"/>
      <c r="N20" s="6"/>
      <c r="O20" s="6"/>
      <c r="P20" s="6"/>
      <c r="Q20" s="6"/>
      <c r="R20" s="44"/>
      <c r="S20" s="44"/>
      <c r="T20" s="45"/>
      <c r="U20" s="45"/>
      <c r="V20" s="45"/>
      <c r="W20" s="45"/>
      <c r="X20" s="45"/>
    </row>
    <row r="21" spans="1:24" ht="20.100000000000001" customHeight="1">
      <c r="A21" s="163"/>
      <c r="B21" s="164"/>
      <c r="C21" s="164"/>
      <c r="D21" s="153"/>
      <c r="E21" s="153" t="s">
        <v>6</v>
      </c>
      <c r="F21" s="153" t="s">
        <v>6</v>
      </c>
      <c r="G21" s="153" t="s">
        <v>6</v>
      </c>
      <c r="H21" s="165"/>
      <c r="I21" s="155"/>
      <c r="J21" s="73"/>
      <c r="K21" s="25"/>
      <c r="L21" s="382"/>
      <c r="M21" s="6"/>
      <c r="N21" s="6"/>
      <c r="O21" s="6"/>
      <c r="P21" s="6"/>
      <c r="Q21" s="6"/>
      <c r="R21" s="44"/>
      <c r="S21" s="44"/>
      <c r="T21" s="45"/>
      <c r="U21" s="45"/>
      <c r="V21" s="45"/>
      <c r="W21" s="45"/>
      <c r="X21" s="45"/>
    </row>
    <row r="22" spans="1:24" ht="20.100000000000001" customHeight="1">
      <c r="A22" s="376" t="s">
        <v>14</v>
      </c>
      <c r="B22" s="166"/>
      <c r="C22" s="148">
        <v>219005926</v>
      </c>
      <c r="D22" s="148">
        <v>219005926</v>
      </c>
      <c r="E22" s="148">
        <v>85120521</v>
      </c>
      <c r="F22" s="148">
        <v>35771285</v>
      </c>
      <c r="G22" s="148">
        <v>53753000</v>
      </c>
      <c r="H22" s="167">
        <v>31367521</v>
      </c>
      <c r="I22" s="150">
        <v>63.149284530342577</v>
      </c>
      <c r="J22" s="75"/>
      <c r="K22" s="75"/>
      <c r="L22" s="382"/>
      <c r="M22" s="6"/>
      <c r="N22" s="6"/>
      <c r="O22" s="6"/>
      <c r="P22" s="6"/>
      <c r="Q22" s="6"/>
      <c r="R22" s="47"/>
      <c r="S22" s="47"/>
      <c r="T22" s="45"/>
      <c r="U22" s="45"/>
      <c r="V22" s="45"/>
      <c r="W22" s="45"/>
      <c r="X22" s="45"/>
    </row>
    <row r="23" spans="1:24" ht="20.100000000000001" customHeight="1">
      <c r="A23" s="146" t="s">
        <v>6</v>
      </c>
      <c r="B23" s="166"/>
      <c r="C23" s="148"/>
      <c r="D23" s="148"/>
      <c r="E23" s="148"/>
      <c r="F23" s="148"/>
      <c r="G23" s="148">
        <v>0</v>
      </c>
      <c r="H23" s="167"/>
      <c r="I23" s="150"/>
      <c r="J23" s="75"/>
      <c r="K23" s="75"/>
      <c r="L23" s="382"/>
      <c r="M23" s="6"/>
      <c r="N23" s="6"/>
      <c r="O23" s="6"/>
      <c r="P23" s="6"/>
      <c r="Q23" s="6"/>
      <c r="R23" s="44"/>
      <c r="S23" s="44"/>
      <c r="T23" s="45"/>
      <c r="U23" s="45"/>
      <c r="V23" s="45"/>
      <c r="W23" s="45"/>
      <c r="X23" s="45"/>
    </row>
    <row r="24" spans="1:24" ht="33" customHeight="1">
      <c r="A24" s="168" t="s">
        <v>34</v>
      </c>
      <c r="B24" s="166" t="s">
        <v>35</v>
      </c>
      <c r="C24" s="148">
        <v>145413761</v>
      </c>
      <c r="D24" s="148">
        <v>145413761</v>
      </c>
      <c r="E24" s="148">
        <v>48413762</v>
      </c>
      <c r="F24" s="148">
        <v>21069134</v>
      </c>
      <c r="G24" s="148">
        <v>38993584</v>
      </c>
      <c r="H24" s="167">
        <v>-9420178</v>
      </c>
      <c r="I24" s="150">
        <v>80.542354878350494</v>
      </c>
      <c r="J24" s="75"/>
      <c r="K24" s="75"/>
      <c r="L24" s="380"/>
      <c r="M24" s="6"/>
      <c r="N24" s="6"/>
      <c r="O24" s="6"/>
      <c r="P24" s="6"/>
      <c r="Q24" s="6"/>
      <c r="R24" s="47"/>
      <c r="S24" s="47"/>
      <c r="T24" s="45"/>
      <c r="U24" s="45"/>
      <c r="V24" s="45"/>
      <c r="W24" s="45"/>
      <c r="X24" s="45"/>
    </row>
    <row r="25" spans="1:24" ht="17.45" customHeight="1">
      <c r="A25" s="168"/>
      <c r="B25" s="166"/>
      <c r="C25" s="148"/>
      <c r="D25" s="148"/>
      <c r="E25" s="148"/>
      <c r="F25" s="148"/>
      <c r="G25" s="148"/>
      <c r="H25" s="167"/>
      <c r="I25" s="150"/>
      <c r="J25" s="75"/>
      <c r="K25" s="75"/>
      <c r="L25" s="382"/>
      <c r="M25" s="6"/>
      <c r="N25" s="6"/>
      <c r="O25" s="6"/>
      <c r="P25" s="6"/>
      <c r="Q25" s="25"/>
      <c r="R25" s="47"/>
      <c r="S25" s="47"/>
      <c r="T25" s="45"/>
      <c r="U25" s="45"/>
      <c r="V25" s="45"/>
      <c r="W25" s="45"/>
      <c r="X25" s="45"/>
    </row>
    <row r="26" spans="1:24" ht="20.100000000000001" customHeight="1">
      <c r="A26" s="161" t="s">
        <v>299</v>
      </c>
      <c r="B26" s="164"/>
      <c r="C26" s="158">
        <v>130068447</v>
      </c>
      <c r="D26" s="158">
        <v>130068447</v>
      </c>
      <c r="E26" s="158">
        <v>43090857</v>
      </c>
      <c r="F26" s="158">
        <v>18515472</v>
      </c>
      <c r="G26" s="158">
        <v>33670679</v>
      </c>
      <c r="H26" s="159">
        <v>-9420178</v>
      </c>
      <c r="I26" s="160">
        <v>78.138800999014705</v>
      </c>
      <c r="J26" s="74"/>
      <c r="K26" s="71"/>
      <c r="L26" s="382"/>
      <c r="M26" s="6"/>
      <c r="N26" s="6"/>
      <c r="O26" s="6"/>
      <c r="P26" s="6"/>
      <c r="Q26" s="6"/>
      <c r="R26" s="44"/>
      <c r="S26" s="44"/>
      <c r="T26" s="45"/>
      <c r="U26" s="45"/>
      <c r="V26" s="45"/>
      <c r="W26" s="45"/>
      <c r="X26" s="45"/>
    </row>
    <row r="27" spans="1:24" ht="20.100000000000001" customHeight="1">
      <c r="A27" s="161" t="s">
        <v>300</v>
      </c>
      <c r="B27" s="157" t="s">
        <v>6</v>
      </c>
      <c r="C27" s="158">
        <v>170400</v>
      </c>
      <c r="D27" s="158">
        <v>170400</v>
      </c>
      <c r="E27" s="158">
        <v>56800</v>
      </c>
      <c r="F27" s="158">
        <v>28400</v>
      </c>
      <c r="G27" s="158">
        <v>56800</v>
      </c>
      <c r="H27" s="159">
        <v>0</v>
      </c>
      <c r="I27" s="160">
        <v>100</v>
      </c>
      <c r="J27" s="71"/>
      <c r="K27" s="71"/>
      <c r="L27" s="382"/>
      <c r="M27" s="6"/>
      <c r="N27" s="6"/>
      <c r="O27" s="6"/>
      <c r="P27" s="6"/>
      <c r="Q27" s="6"/>
      <c r="R27" s="44"/>
      <c r="S27" s="44"/>
      <c r="T27" s="45"/>
      <c r="U27" s="45"/>
      <c r="V27" s="45"/>
      <c r="W27" s="45"/>
      <c r="X27" s="45"/>
    </row>
    <row r="28" spans="1:24" ht="20.100000000000001" customHeight="1">
      <c r="A28" s="161" t="s">
        <v>301</v>
      </c>
      <c r="B28" s="157"/>
      <c r="C28" s="158">
        <v>15174914</v>
      </c>
      <c r="D28" s="158">
        <v>15174914</v>
      </c>
      <c r="E28" s="158">
        <v>5266105</v>
      </c>
      <c r="F28" s="158">
        <v>2525262</v>
      </c>
      <c r="G28" s="158">
        <v>5266105</v>
      </c>
      <c r="H28" s="159">
        <v>0</v>
      </c>
      <c r="I28" s="160">
        <v>100</v>
      </c>
      <c r="J28" s="71"/>
      <c r="K28" s="71"/>
      <c r="L28" s="382"/>
      <c r="M28" s="6"/>
      <c r="N28" s="6"/>
      <c r="O28" s="6"/>
      <c r="P28" s="6"/>
      <c r="Q28" s="6"/>
      <c r="R28" s="44"/>
      <c r="S28" s="44"/>
      <c r="T28" s="45"/>
      <c r="U28" s="45"/>
      <c r="V28" s="45"/>
      <c r="W28" s="45"/>
      <c r="X28" s="45"/>
    </row>
    <row r="29" spans="1:24" ht="20.100000000000001" customHeight="1">
      <c r="A29" s="163" t="s">
        <v>6</v>
      </c>
      <c r="B29" s="164"/>
      <c r="C29" s="153" t="s">
        <v>6</v>
      </c>
      <c r="D29" s="153" t="s">
        <v>6</v>
      </c>
      <c r="E29" s="169" t="s">
        <v>6</v>
      </c>
      <c r="F29" s="158" t="s">
        <v>6</v>
      </c>
      <c r="G29" s="153" t="s">
        <v>6</v>
      </c>
      <c r="H29" s="170"/>
      <c r="I29" s="155"/>
      <c r="J29" s="73"/>
      <c r="K29" s="669"/>
      <c r="L29" s="382"/>
      <c r="M29" s="6"/>
      <c r="N29" s="6"/>
      <c r="O29" s="6"/>
      <c r="P29" s="6"/>
      <c r="Q29" s="6"/>
      <c r="R29" s="44"/>
      <c r="S29" s="44"/>
      <c r="T29" s="45"/>
      <c r="U29" s="45"/>
      <c r="V29" s="45"/>
      <c r="W29" s="45"/>
      <c r="X29" s="45"/>
    </row>
    <row r="30" spans="1:24" ht="23.25" customHeight="1">
      <c r="A30" s="168" t="s">
        <v>36</v>
      </c>
      <c r="B30" s="166" t="s">
        <v>37</v>
      </c>
      <c r="C30" s="148">
        <v>73592165</v>
      </c>
      <c r="D30" s="148">
        <v>73592165</v>
      </c>
      <c r="E30" s="148">
        <v>36706759</v>
      </c>
      <c r="F30" s="148">
        <v>14702151</v>
      </c>
      <c r="G30" s="148">
        <v>14759416</v>
      </c>
      <c r="H30" s="149">
        <v>-21947343</v>
      </c>
      <c r="I30" s="150">
        <v>40.208987124142446</v>
      </c>
      <c r="J30" s="75"/>
      <c r="K30" s="75"/>
      <c r="L30" s="382"/>
      <c r="M30" s="6"/>
      <c r="N30" s="6"/>
      <c r="O30" s="6"/>
      <c r="P30" s="6"/>
      <c r="Q30" s="6"/>
      <c r="R30" s="48"/>
      <c r="S30" s="48"/>
      <c r="T30" s="45"/>
      <c r="U30" s="45"/>
      <c r="V30" s="45"/>
      <c r="W30" s="45"/>
      <c r="X30" s="45"/>
    </row>
    <row r="31" spans="1:24" ht="20.100000000000001" customHeight="1" thickBot="1">
      <c r="A31" s="81" t="s">
        <v>6</v>
      </c>
      <c r="B31" s="82"/>
      <c r="C31" s="82"/>
      <c r="D31" s="83"/>
      <c r="E31" s="83">
        <v>0</v>
      </c>
      <c r="F31" s="86" t="s">
        <v>6</v>
      </c>
      <c r="G31" s="83" t="s">
        <v>6</v>
      </c>
      <c r="H31" s="79"/>
      <c r="I31" s="80"/>
      <c r="J31" s="6"/>
      <c r="K31" s="6"/>
      <c r="L31" s="37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.75">
      <c r="A32" s="67" t="s">
        <v>6</v>
      </c>
      <c r="B32" s="66"/>
      <c r="C32" s="66"/>
      <c r="D32" s="66"/>
      <c r="E32" s="66"/>
      <c r="F32" s="66"/>
      <c r="G32" s="66"/>
      <c r="H32" s="66"/>
      <c r="I32" s="66"/>
      <c r="J32" s="6"/>
      <c r="K32" s="6"/>
      <c r="L32" s="37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12" ht="15.75">
      <c r="A33" s="66" t="s">
        <v>6</v>
      </c>
      <c r="B33" s="66"/>
      <c r="C33" s="66"/>
      <c r="D33" s="66"/>
      <c r="E33" s="66" t="s">
        <v>6</v>
      </c>
      <c r="F33" s="66"/>
      <c r="G33" s="66"/>
      <c r="H33" s="66"/>
      <c r="I33" s="66"/>
      <c r="J33" s="6"/>
      <c r="K33" s="6"/>
      <c r="L33" s="379"/>
    </row>
    <row r="34" spans="1:12">
      <c r="J34" s="6"/>
      <c r="K34" s="6"/>
      <c r="L34" s="379"/>
    </row>
    <row r="35" spans="1:12">
      <c r="J35" s="6"/>
      <c r="K35" s="6"/>
      <c r="L35" s="379"/>
    </row>
    <row r="36" spans="1:12">
      <c r="J36" s="6"/>
      <c r="K36" s="6"/>
      <c r="L36" s="379"/>
    </row>
    <row r="37" spans="1:12">
      <c r="J37" s="6"/>
      <c r="K37" s="6"/>
      <c r="L37" s="379"/>
    </row>
    <row r="38" spans="1:12">
      <c r="J38" s="6"/>
      <c r="K38" s="6"/>
      <c r="L38" s="379"/>
    </row>
    <row r="39" spans="1:12">
      <c r="J39" s="6"/>
      <c r="K39" s="6"/>
      <c r="L39" s="379"/>
    </row>
    <row r="40" spans="1:12">
      <c r="J40" s="6"/>
      <c r="K40" s="6"/>
      <c r="L40" s="379"/>
    </row>
    <row r="41" spans="1:12">
      <c r="J41" s="6"/>
      <c r="K41" s="6"/>
      <c r="L41" s="379"/>
    </row>
    <row r="42" spans="1:12">
      <c r="J42" s="6"/>
      <c r="K42" s="6"/>
      <c r="L42" s="379"/>
    </row>
    <row r="43" spans="1:12">
      <c r="J43" s="6"/>
      <c r="K43" s="6"/>
      <c r="L43" s="379"/>
    </row>
    <row r="44" spans="1:12">
      <c r="J44" s="6"/>
      <c r="K44" s="6"/>
      <c r="L44" s="379"/>
    </row>
    <row r="45" spans="1:12">
      <c r="J45" s="6"/>
      <c r="K45" s="6"/>
      <c r="L45" s="379"/>
    </row>
    <row r="46" spans="1:12">
      <c r="J46" s="6"/>
      <c r="K46" s="6"/>
      <c r="L46" s="379"/>
    </row>
    <row r="47" spans="1:12">
      <c r="J47" s="6"/>
      <c r="K47" s="6"/>
      <c r="L47" s="379"/>
    </row>
    <row r="48" spans="1:12">
      <c r="J48" s="6"/>
      <c r="K48" s="6"/>
      <c r="L48" s="379"/>
    </row>
    <row r="49" spans="10:12">
      <c r="J49" s="6"/>
      <c r="K49" s="6"/>
      <c r="L49" s="379"/>
    </row>
    <row r="50" spans="10:12">
      <c r="J50" s="6"/>
      <c r="K50" s="6"/>
      <c r="L50" s="379"/>
    </row>
    <row r="51" spans="10:12">
      <c r="J51" s="6"/>
      <c r="K51" s="6"/>
      <c r="L51" s="379"/>
    </row>
    <row r="52" spans="10:12">
      <c r="J52" s="6"/>
      <c r="K52" s="6"/>
      <c r="L52" s="379"/>
    </row>
    <row r="53" spans="10:12">
      <c r="J53" s="6"/>
      <c r="K53" s="6"/>
      <c r="L53" s="379"/>
    </row>
    <row r="54" spans="10:12">
      <c r="J54" s="6"/>
      <c r="K54" s="6"/>
      <c r="L54" s="379"/>
    </row>
    <row r="55" spans="10:12">
      <c r="J55" s="6"/>
      <c r="K55" s="6"/>
      <c r="L55" s="379"/>
    </row>
    <row r="56" spans="10:12">
      <c r="J56" s="6"/>
      <c r="K56" s="6"/>
      <c r="L56" s="379"/>
    </row>
    <row r="57" spans="10:12">
      <c r="J57" s="6"/>
      <c r="K57" s="6"/>
      <c r="L57" s="379"/>
    </row>
    <row r="58" spans="10:12">
      <c r="J58" s="6"/>
      <c r="K58" s="6"/>
      <c r="L58" s="379"/>
    </row>
    <row r="66" spans="7:7">
      <c r="G66">
        <f>97395299-7271380-8354382</f>
        <v>81769537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3" type="noConversion"/>
  <pageMargins left="7.874015748031496E-2" right="0" top="0.39370078740157483" bottom="0.39370078740157483" header="0.51181102362204722" footer="0.51181102362204722"/>
  <pageSetup scale="88" firstPageNumber="0" orientation="landscape" horizontalDpi="4294967294" vertic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 tint="-0.249977111117893"/>
  </sheetPr>
  <dimension ref="A1:V53"/>
  <sheetViews>
    <sheetView showGridLines="0" showZeros="0" zoomScaleNormal="100" workbookViewId="0">
      <selection activeCell="I15" sqref="I15"/>
    </sheetView>
  </sheetViews>
  <sheetFormatPr baseColWidth="10" defaultColWidth="11.42578125" defaultRowHeight="12.75"/>
  <cols>
    <col min="1" max="1" width="41.7109375" style="27" customWidth="1"/>
    <col min="2" max="2" width="13.140625" style="27" customWidth="1"/>
    <col min="3" max="4" width="15" style="27" customWidth="1"/>
    <col min="5" max="5" width="14" style="27" customWidth="1"/>
    <col min="6" max="6" width="13.85546875" style="27" customWidth="1"/>
    <col min="7" max="7" width="4" customWidth="1"/>
  </cols>
  <sheetData>
    <row r="1" spans="1:22" ht="19.899999999999999" customHeight="1">
      <c r="A1" s="604" t="s">
        <v>166</v>
      </c>
      <c r="B1" s="604"/>
      <c r="C1" s="604"/>
      <c r="D1" s="604"/>
      <c r="E1" s="604"/>
      <c r="F1" s="604"/>
    </row>
    <row r="2" spans="1:22" ht="19.899999999999999" customHeight="1">
      <c r="A2" s="604" t="s">
        <v>167</v>
      </c>
      <c r="B2" s="604"/>
      <c r="C2" s="604"/>
      <c r="D2" s="604"/>
      <c r="E2" s="604"/>
      <c r="F2" s="604"/>
    </row>
    <row r="3" spans="1:22" ht="18" customHeight="1">
      <c r="A3" s="606" t="s">
        <v>220</v>
      </c>
      <c r="B3" s="606"/>
      <c r="C3" s="606"/>
      <c r="D3" s="606"/>
      <c r="E3" s="606"/>
      <c r="F3" s="606"/>
    </row>
    <row r="4" spans="1:22" ht="18" customHeight="1">
      <c r="A4" s="606" t="s">
        <v>398</v>
      </c>
      <c r="B4" s="606"/>
      <c r="C4" s="606"/>
      <c r="D4" s="606"/>
      <c r="E4" s="606"/>
      <c r="F4" s="606"/>
    </row>
    <row r="5" spans="1:22" ht="7.9" customHeight="1">
      <c r="A5" s="171"/>
      <c r="B5" s="171"/>
      <c r="C5" s="171"/>
      <c r="D5" s="171"/>
      <c r="E5" s="76"/>
      <c r="F5" s="171" t="s">
        <v>6</v>
      </c>
    </row>
    <row r="6" spans="1:22" ht="20.25" customHeight="1">
      <c r="A6" s="607" t="s">
        <v>0</v>
      </c>
      <c r="B6" s="609" t="s">
        <v>23</v>
      </c>
      <c r="C6" s="610"/>
      <c r="D6" s="610"/>
      <c r="E6" s="611"/>
      <c r="F6" s="612" t="s">
        <v>386</v>
      </c>
    </row>
    <row r="7" spans="1:22" ht="24" customHeight="1">
      <c r="A7" s="608"/>
      <c r="B7" s="401" t="s">
        <v>58</v>
      </c>
      <c r="C7" s="402" t="s">
        <v>10</v>
      </c>
      <c r="D7" s="402" t="s">
        <v>2</v>
      </c>
      <c r="E7" s="403" t="s">
        <v>384</v>
      </c>
      <c r="F7" s="613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24.95" customHeight="1">
      <c r="A8" s="172" t="s">
        <v>302</v>
      </c>
      <c r="B8" s="173">
        <v>158641933</v>
      </c>
      <c r="C8" s="173">
        <v>158641933</v>
      </c>
      <c r="D8" s="173">
        <v>57879462</v>
      </c>
      <c r="E8" s="174">
        <v>42837241.799999997</v>
      </c>
      <c r="F8" s="175">
        <v>74.01112643375987</v>
      </c>
      <c r="G8" s="21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2.6" customHeight="1">
      <c r="A9" s="172"/>
      <c r="B9" s="173"/>
      <c r="C9" s="173"/>
      <c r="D9" s="174"/>
      <c r="E9" s="174"/>
      <c r="F9" s="176"/>
      <c r="G9" s="21" t="s">
        <v>6</v>
      </c>
    </row>
    <row r="10" spans="1:22" ht="13.15" customHeight="1">
      <c r="A10" s="177" t="s">
        <v>303</v>
      </c>
      <c r="B10" s="173">
        <v>158641933</v>
      </c>
      <c r="C10" s="173">
        <v>158641933</v>
      </c>
      <c r="D10" s="173">
        <v>59072462</v>
      </c>
      <c r="E10" s="173">
        <v>36596314.250000007</v>
      </c>
      <c r="F10" s="175">
        <v>61.951564250022294</v>
      </c>
    </row>
    <row r="11" spans="1:22" ht="7.15" customHeight="1">
      <c r="A11" s="178"/>
      <c r="B11" s="173" t="s">
        <v>6</v>
      </c>
      <c r="C11" s="173" t="s">
        <v>6</v>
      </c>
      <c r="D11" s="179"/>
      <c r="E11" s="179" t="s">
        <v>6</v>
      </c>
      <c r="F11" s="180"/>
    </row>
    <row r="12" spans="1:22" ht="17.45" customHeight="1">
      <c r="A12" s="181" t="s">
        <v>233</v>
      </c>
      <c r="B12" s="182">
        <v>145122874</v>
      </c>
      <c r="C12" s="182">
        <v>146172674</v>
      </c>
      <c r="D12" s="182">
        <v>55641735</v>
      </c>
      <c r="E12" s="182">
        <v>36307065.690000005</v>
      </c>
      <c r="F12" s="183">
        <v>65.251498160508476</v>
      </c>
    </row>
    <row r="13" spans="1:22" ht="16.149999999999999" customHeight="1">
      <c r="A13" s="184" t="s">
        <v>235</v>
      </c>
      <c r="B13" s="173">
        <v>0</v>
      </c>
      <c r="C13" s="173" t="s">
        <v>29</v>
      </c>
      <c r="D13" s="182">
        <v>0</v>
      </c>
      <c r="E13" s="173" t="s">
        <v>6</v>
      </c>
      <c r="F13" s="183" t="s">
        <v>6</v>
      </c>
      <c r="G13" t="s">
        <v>6</v>
      </c>
    </row>
    <row r="14" spans="1:22" ht="17.45" customHeight="1">
      <c r="A14" s="184" t="s">
        <v>236</v>
      </c>
      <c r="B14" s="182">
        <v>13519059</v>
      </c>
      <c r="C14" s="182">
        <v>12469259</v>
      </c>
      <c r="D14" s="182">
        <v>3430727</v>
      </c>
      <c r="E14" s="182">
        <v>289248.56</v>
      </c>
      <c r="F14" s="183">
        <v>8.4311156206833129</v>
      </c>
    </row>
    <row r="15" spans="1:22" ht="10.15" customHeight="1">
      <c r="A15" s="184"/>
      <c r="B15" s="185"/>
      <c r="C15" s="182"/>
      <c r="D15" s="182"/>
      <c r="E15" s="182"/>
      <c r="F15" s="183" t="s">
        <v>6</v>
      </c>
      <c r="J15" s="1" t="s">
        <v>6</v>
      </c>
    </row>
    <row r="16" spans="1:22" ht="17.45" customHeight="1">
      <c r="A16" s="177" t="s">
        <v>304</v>
      </c>
      <c r="B16" s="186"/>
      <c r="C16" s="187">
        <v>0</v>
      </c>
      <c r="D16" s="187">
        <v>0</v>
      </c>
      <c r="E16" s="188">
        <v>6240927.5499999896</v>
      </c>
      <c r="F16" s="183" t="s">
        <v>6</v>
      </c>
    </row>
    <row r="17" spans="1:9" ht="12" customHeight="1">
      <c r="A17" s="184" t="s">
        <v>6</v>
      </c>
      <c r="B17" s="185"/>
      <c r="C17" s="182"/>
      <c r="D17" s="182"/>
      <c r="E17" s="182"/>
      <c r="F17" s="183" t="s">
        <v>6</v>
      </c>
    </row>
    <row r="18" spans="1:9" ht="15" customHeight="1">
      <c r="A18" s="177" t="s">
        <v>305</v>
      </c>
      <c r="B18" s="173">
        <v>75692165</v>
      </c>
      <c r="C18" s="173">
        <v>75692165</v>
      </c>
      <c r="D18" s="173">
        <v>69358305</v>
      </c>
      <c r="E18" s="173">
        <v>6776859.209999999</v>
      </c>
      <c r="F18" s="175">
        <v>9.7707970372113309</v>
      </c>
    </row>
    <row r="19" spans="1:9" ht="6" customHeight="1">
      <c r="A19" s="184"/>
      <c r="B19" s="185"/>
      <c r="C19" s="182" t="s">
        <v>6</v>
      </c>
      <c r="D19" s="182" t="s">
        <v>6</v>
      </c>
      <c r="E19" s="182"/>
      <c r="F19" s="183" t="s">
        <v>6</v>
      </c>
    </row>
    <row r="20" spans="1:9" ht="17.45" customHeight="1">
      <c r="A20" s="184" t="s">
        <v>325</v>
      </c>
      <c r="B20" s="182">
        <v>75692165</v>
      </c>
      <c r="C20" s="182">
        <v>75692165</v>
      </c>
      <c r="D20" s="182">
        <v>69358305</v>
      </c>
      <c r="E20" s="182">
        <v>6776859.209999999</v>
      </c>
      <c r="F20" s="183">
        <v>9.7707970372113309</v>
      </c>
      <c r="G20" t="s">
        <v>6</v>
      </c>
    </row>
    <row r="21" spans="1:9" ht="14.45" customHeight="1">
      <c r="A21" s="184" t="s">
        <v>232</v>
      </c>
      <c r="B21" s="185"/>
      <c r="C21" s="182">
        <v>0</v>
      </c>
      <c r="D21" s="182">
        <v>0</v>
      </c>
      <c r="E21" s="182" t="s">
        <v>6</v>
      </c>
      <c r="F21" s="183" t="s">
        <v>6</v>
      </c>
    </row>
    <row r="22" spans="1:9" ht="11.45" customHeight="1">
      <c r="A22" s="184"/>
      <c r="B22" s="185"/>
      <c r="C22" s="182"/>
      <c r="D22" s="182"/>
      <c r="E22" s="182" t="s">
        <v>6</v>
      </c>
      <c r="F22" s="183" t="s">
        <v>6</v>
      </c>
    </row>
    <row r="23" spans="1:9" ht="12.6" customHeight="1">
      <c r="A23" s="177" t="s">
        <v>306</v>
      </c>
      <c r="B23" s="173">
        <v>75692165</v>
      </c>
      <c r="C23" s="173">
        <v>75692165</v>
      </c>
      <c r="D23" s="173">
        <v>37756759</v>
      </c>
      <c r="E23" s="173">
        <v>15809416</v>
      </c>
      <c r="F23" s="175">
        <v>41.871750697669782</v>
      </c>
    </row>
    <row r="24" spans="1:9" ht="9" customHeight="1">
      <c r="A24" s="184"/>
      <c r="B24" s="185"/>
      <c r="C24" s="182"/>
      <c r="D24" s="182"/>
      <c r="E24" s="182"/>
      <c r="F24" s="183" t="s">
        <v>6</v>
      </c>
    </row>
    <row r="25" spans="1:9" ht="15.6" customHeight="1">
      <c r="A25" s="184" t="s">
        <v>38</v>
      </c>
      <c r="B25" s="182">
        <v>2100000</v>
      </c>
      <c r="C25" s="182">
        <v>2100000</v>
      </c>
      <c r="D25" s="182">
        <v>1050000</v>
      </c>
      <c r="E25" s="182">
        <v>1050000</v>
      </c>
      <c r="F25" s="183">
        <v>100</v>
      </c>
    </row>
    <row r="26" spans="1:9" ht="16.149999999999999" customHeight="1">
      <c r="A26" s="184" t="s">
        <v>326</v>
      </c>
      <c r="B26" s="185"/>
      <c r="C26" s="182">
        <v>0</v>
      </c>
      <c r="D26" s="182">
        <v>0</v>
      </c>
      <c r="E26" s="182">
        <v>0</v>
      </c>
      <c r="F26" s="183" t="s">
        <v>6</v>
      </c>
      <c r="I26" t="s">
        <v>6</v>
      </c>
    </row>
    <row r="27" spans="1:9" ht="15" customHeight="1">
      <c r="A27" s="184" t="s">
        <v>39</v>
      </c>
      <c r="B27" s="182">
        <v>73592165</v>
      </c>
      <c r="C27" s="182">
        <v>73592165</v>
      </c>
      <c r="D27" s="182">
        <v>36706759</v>
      </c>
      <c r="E27" s="182">
        <v>14759416</v>
      </c>
      <c r="F27" s="183">
        <v>40.208987124142446</v>
      </c>
    </row>
    <row r="28" spans="1:9" ht="8.25" customHeight="1">
      <c r="A28" s="189"/>
      <c r="B28" s="190"/>
      <c r="C28" s="191" t="s">
        <v>6</v>
      </c>
      <c r="D28" s="191" t="s">
        <v>6</v>
      </c>
      <c r="E28" s="179" t="s">
        <v>6</v>
      </c>
      <c r="F28" s="180" t="s">
        <v>6</v>
      </c>
    </row>
    <row r="29" spans="1:9" ht="24.95" customHeight="1">
      <c r="A29" s="192" t="s">
        <v>327</v>
      </c>
      <c r="B29" s="193"/>
      <c r="C29" s="194" t="s">
        <v>6</v>
      </c>
      <c r="D29" s="194" t="s">
        <v>6</v>
      </c>
      <c r="E29" s="195">
        <v>15273485.339999991</v>
      </c>
      <c r="F29" s="196" t="s">
        <v>6</v>
      </c>
    </row>
    <row r="30" spans="1:9" ht="11.45" customHeight="1">
      <c r="A30" s="197" t="s">
        <v>6</v>
      </c>
      <c r="B30" s="197"/>
      <c r="C30" s="198"/>
      <c r="D30" s="198"/>
      <c r="E30" s="198"/>
      <c r="F30" s="198"/>
      <c r="G30" s="33"/>
      <c r="H30" s="28"/>
      <c r="I30" s="28"/>
    </row>
    <row r="31" spans="1:9" ht="13.5" customHeight="1">
      <c r="A31" s="38" t="s">
        <v>6</v>
      </c>
      <c r="B31" s="38"/>
      <c r="C31" s="38"/>
      <c r="D31" s="38"/>
      <c r="E31" s="38"/>
      <c r="F31" s="38"/>
      <c r="G31" s="27"/>
      <c r="H31" s="40"/>
      <c r="I31" s="28"/>
    </row>
    <row r="32" spans="1:9" ht="18.600000000000001" customHeight="1">
      <c r="A32" s="38"/>
      <c r="B32" s="38"/>
      <c r="C32" s="38"/>
      <c r="D32" s="38"/>
      <c r="E32" s="605" t="s">
        <v>6</v>
      </c>
      <c r="F32" s="605"/>
      <c r="G32" s="27"/>
      <c r="H32" s="41" t="s">
        <v>6</v>
      </c>
      <c r="I32" s="28"/>
    </row>
    <row r="33" spans="1:9" ht="14.25" customHeight="1">
      <c r="A33" s="28"/>
      <c r="B33" s="28"/>
      <c r="C33" s="34"/>
      <c r="D33" s="34"/>
      <c r="E33" s="34"/>
      <c r="F33" s="34"/>
      <c r="H33" s="6"/>
      <c r="I33" s="6"/>
    </row>
    <row r="34" spans="1:9" ht="11.25" customHeight="1">
      <c r="A34" s="34" t="s">
        <v>6</v>
      </c>
      <c r="B34" s="34"/>
      <c r="C34" s="28"/>
      <c r="D34" s="28"/>
    </row>
    <row r="35" spans="1:9" ht="11.25" customHeight="1">
      <c r="A35" s="34"/>
      <c r="B35" s="34"/>
      <c r="C35" s="28"/>
      <c r="D35" s="28"/>
      <c r="H35" t="s">
        <v>6</v>
      </c>
    </row>
    <row r="36" spans="1:9" ht="11.25" customHeight="1">
      <c r="A36" s="34"/>
      <c r="B36" s="34"/>
      <c r="C36" s="28"/>
      <c r="D36" s="28"/>
    </row>
    <row r="53" spans="5:5">
      <c r="E53" s="27" t="s">
        <v>6</v>
      </c>
    </row>
  </sheetData>
  <mergeCells count="8">
    <mergeCell ref="A1:F1"/>
    <mergeCell ref="A2:F2"/>
    <mergeCell ref="E32:F32"/>
    <mergeCell ref="A3:F3"/>
    <mergeCell ref="A4:F4"/>
    <mergeCell ref="A6:A7"/>
    <mergeCell ref="B6:E6"/>
    <mergeCell ref="F6:F7"/>
  </mergeCells>
  <phoneticPr fontId="3" type="noConversion"/>
  <pageMargins left="0.70866141732283472" right="0.59055118110236227" top="0.39370078740157483" bottom="0.39370078740157483" header="0.51181102362204722" footer="0.51181102362204722"/>
  <pageSetup scale="80" firstPageNumber="0" orientation="portrait" horizontalDpi="4294967294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-0.249977111117893"/>
  </sheetPr>
  <dimension ref="A1:H91"/>
  <sheetViews>
    <sheetView showGridLines="0" showZeros="0" workbookViewId="0">
      <selection activeCell="I20" sqref="I20"/>
    </sheetView>
  </sheetViews>
  <sheetFormatPr baseColWidth="10" defaultColWidth="11.42578125" defaultRowHeight="12.75"/>
  <cols>
    <col min="1" max="1" width="33" style="27" customWidth="1"/>
    <col min="2" max="2" width="10.7109375" style="27" customWidth="1"/>
    <col min="3" max="3" width="12.85546875" style="27" customWidth="1"/>
    <col min="4" max="4" width="13" style="27" customWidth="1"/>
    <col min="5" max="5" width="13.140625" style="27" customWidth="1"/>
    <col min="6" max="6" width="14.28515625" style="27" customWidth="1"/>
  </cols>
  <sheetData>
    <row r="1" spans="1:7" ht="17.45" customHeight="1">
      <c r="A1" s="581" t="s">
        <v>166</v>
      </c>
      <c r="B1" s="581"/>
      <c r="C1" s="581"/>
      <c r="D1" s="581"/>
      <c r="E1" s="581"/>
      <c r="F1" s="581"/>
    </row>
    <row r="2" spans="1:7" ht="17.45" customHeight="1">
      <c r="A2" s="581" t="s">
        <v>167</v>
      </c>
      <c r="B2" s="581"/>
      <c r="C2" s="581"/>
      <c r="D2" s="581"/>
      <c r="E2" s="581"/>
      <c r="F2" s="581"/>
    </row>
    <row r="3" spans="1:7" ht="18" customHeight="1">
      <c r="A3" s="616" t="s">
        <v>221</v>
      </c>
      <c r="B3" s="616"/>
      <c r="C3" s="616"/>
      <c r="D3" s="616"/>
      <c r="E3" s="616"/>
      <c r="F3" s="616"/>
    </row>
    <row r="4" spans="1:7" ht="18" customHeight="1">
      <c r="A4" s="616" t="s">
        <v>399</v>
      </c>
      <c r="B4" s="616"/>
      <c r="C4" s="616"/>
      <c r="D4" s="616"/>
      <c r="E4" s="616"/>
      <c r="F4" s="616"/>
    </row>
    <row r="5" spans="1:7" ht="3" customHeight="1">
      <c r="A5" s="137"/>
      <c r="B5" s="137"/>
      <c r="C5" s="137"/>
      <c r="D5" s="137"/>
      <c r="E5" s="137"/>
      <c r="F5" s="137"/>
    </row>
    <row r="6" spans="1:7" ht="8.25" customHeight="1">
      <c r="A6" s="137"/>
      <c r="B6" s="137"/>
      <c r="C6" s="42"/>
      <c r="D6" s="42"/>
      <c r="E6" s="42"/>
      <c r="F6" s="76"/>
    </row>
    <row r="7" spans="1:7" ht="20.100000000000001" customHeight="1">
      <c r="A7" s="614" t="s">
        <v>0</v>
      </c>
      <c r="B7" s="617" t="s">
        <v>23</v>
      </c>
      <c r="C7" s="617"/>
      <c r="D7" s="617"/>
      <c r="E7" s="617"/>
      <c r="F7" s="612" t="s">
        <v>386</v>
      </c>
    </row>
    <row r="8" spans="1:7" ht="24" customHeight="1">
      <c r="A8" s="615"/>
      <c r="B8" s="404" t="s">
        <v>58</v>
      </c>
      <c r="C8" s="401" t="s">
        <v>10</v>
      </c>
      <c r="D8" s="401" t="s">
        <v>2</v>
      </c>
      <c r="E8" s="401" t="s">
        <v>384</v>
      </c>
      <c r="F8" s="613"/>
    </row>
    <row r="9" spans="1:7" ht="14.25" customHeight="1">
      <c r="A9" s="200"/>
      <c r="B9" s="201"/>
      <c r="C9" s="202"/>
      <c r="D9" s="203"/>
      <c r="E9" s="203"/>
      <c r="F9" s="204"/>
    </row>
    <row r="10" spans="1:7" ht="18" customHeight="1">
      <c r="A10" s="357" t="s">
        <v>17</v>
      </c>
      <c r="B10" s="205"/>
      <c r="C10" s="206"/>
      <c r="D10" s="206"/>
      <c r="E10" s="206"/>
      <c r="F10" s="207"/>
    </row>
    <row r="11" spans="1:7" ht="9" customHeight="1">
      <c r="A11" s="104"/>
      <c r="B11" s="208"/>
      <c r="C11" s="208"/>
      <c r="D11" s="208"/>
      <c r="E11" s="208"/>
      <c r="F11" s="110"/>
    </row>
    <row r="12" spans="1:7" ht="15" customHeight="1">
      <c r="A12" s="104" t="s">
        <v>234</v>
      </c>
      <c r="B12" s="209">
        <v>158641.93299999999</v>
      </c>
      <c r="C12" s="209">
        <v>161586.83299999998</v>
      </c>
      <c r="D12" s="209">
        <v>57879.462000000007</v>
      </c>
      <c r="E12" s="209">
        <v>42837.241799999996</v>
      </c>
      <c r="F12" s="107">
        <v>74.011126433759856</v>
      </c>
    </row>
    <row r="13" spans="1:7" ht="10.9" customHeight="1">
      <c r="A13" s="210"/>
      <c r="B13" s="211"/>
      <c r="C13" s="211"/>
      <c r="D13" s="211"/>
      <c r="E13" s="211"/>
      <c r="F13" s="212" t="s">
        <v>6</v>
      </c>
    </row>
    <row r="14" spans="1:7" ht="15" customHeight="1">
      <c r="A14" s="104" t="s">
        <v>40</v>
      </c>
      <c r="B14" s="211"/>
      <c r="C14" s="211"/>
      <c r="D14" s="211"/>
      <c r="E14" s="211"/>
      <c r="F14" s="212" t="s">
        <v>6</v>
      </c>
    </row>
    <row r="15" spans="1:7" ht="15" customHeight="1">
      <c r="A15" s="104" t="s">
        <v>41</v>
      </c>
      <c r="B15" s="209">
        <v>158641.93299999999</v>
      </c>
      <c r="C15" s="209">
        <v>158641.93299999999</v>
      </c>
      <c r="D15" s="209">
        <v>57879.462000000007</v>
      </c>
      <c r="E15" s="209">
        <v>42837.241799999996</v>
      </c>
      <c r="F15" s="107">
        <v>74.011126433759856</v>
      </c>
    </row>
    <row r="16" spans="1:7" ht="15" customHeight="1">
      <c r="A16" s="117" t="s">
        <v>42</v>
      </c>
      <c r="B16" s="213">
        <v>5476.4920000000002</v>
      </c>
      <c r="C16" s="213">
        <v>5476.4920000000002</v>
      </c>
      <c r="D16" s="213">
        <v>3884.069</v>
      </c>
      <c r="E16" s="213">
        <v>812.92601999999999</v>
      </c>
      <c r="F16" s="116">
        <v>20.929752277830286</v>
      </c>
      <c r="G16" t="s">
        <v>6</v>
      </c>
    </row>
    <row r="17" spans="1:8" ht="15" customHeight="1">
      <c r="A17" s="117" t="s">
        <v>177</v>
      </c>
      <c r="B17" s="213">
        <v>145413.761</v>
      </c>
      <c r="C17" s="213">
        <v>145413.761</v>
      </c>
      <c r="D17" s="213">
        <v>48413.762000000002</v>
      </c>
      <c r="E17" s="213">
        <v>38993.584000000003</v>
      </c>
      <c r="F17" s="116">
        <v>80.542354878350494</v>
      </c>
      <c r="H17" t="s">
        <v>6</v>
      </c>
    </row>
    <row r="18" spans="1:8" ht="15" customHeight="1">
      <c r="A18" s="117" t="s">
        <v>43</v>
      </c>
      <c r="B18" s="213">
        <v>5251.68</v>
      </c>
      <c r="C18" s="213">
        <v>5251.68</v>
      </c>
      <c r="D18" s="213">
        <v>3590.9929999999999</v>
      </c>
      <c r="E18" s="213">
        <v>2839.5252400000004</v>
      </c>
      <c r="F18" s="116">
        <v>79.073538711994161</v>
      </c>
    </row>
    <row r="19" spans="1:8" ht="15" customHeight="1">
      <c r="A19" s="117" t="s">
        <v>44</v>
      </c>
      <c r="B19" s="213">
        <v>2500</v>
      </c>
      <c r="C19" s="213">
        <v>2500</v>
      </c>
      <c r="D19" s="213">
        <v>1990.6379999999999</v>
      </c>
      <c r="E19" s="213">
        <v>191.20554000000001</v>
      </c>
      <c r="F19" s="116">
        <v>9.6052391243410415</v>
      </c>
    </row>
    <row r="20" spans="1:8" ht="15" customHeight="1">
      <c r="A20" s="104" t="s">
        <v>237</v>
      </c>
      <c r="B20" s="213"/>
      <c r="C20" s="209">
        <v>2944.9</v>
      </c>
      <c r="D20" s="209">
        <v>0</v>
      </c>
      <c r="E20" s="209" t="s">
        <v>6</v>
      </c>
      <c r="F20" s="107" t="s">
        <v>6</v>
      </c>
    </row>
    <row r="21" spans="1:8" ht="9" customHeight="1">
      <c r="A21" s="210"/>
      <c r="B21" s="211"/>
      <c r="C21" s="211"/>
      <c r="D21" s="211"/>
      <c r="E21" s="211"/>
      <c r="F21" s="212" t="s">
        <v>6</v>
      </c>
    </row>
    <row r="22" spans="1:8" ht="15" customHeight="1">
      <c r="A22" s="104" t="s">
        <v>238</v>
      </c>
      <c r="B22" s="209">
        <v>75692.164999999994</v>
      </c>
      <c r="C22" s="209">
        <v>75692.164999999994</v>
      </c>
      <c r="D22" s="209">
        <v>37756.758999999998</v>
      </c>
      <c r="E22" s="209">
        <v>15809.415999999999</v>
      </c>
      <c r="F22" s="107">
        <v>41.871750697669782</v>
      </c>
    </row>
    <row r="23" spans="1:8" ht="9" customHeight="1">
      <c r="A23" s="210"/>
      <c r="B23" s="211"/>
      <c r="C23" s="211"/>
      <c r="D23" s="211"/>
      <c r="E23" s="211"/>
      <c r="F23" s="212" t="s">
        <v>6</v>
      </c>
    </row>
    <row r="24" spans="1:8" ht="15" customHeight="1">
      <c r="A24" s="117" t="s">
        <v>239</v>
      </c>
      <c r="B24" s="213">
        <v>2100</v>
      </c>
      <c r="C24" s="213">
        <v>2100</v>
      </c>
      <c r="D24" s="213">
        <v>1050</v>
      </c>
      <c r="E24" s="213">
        <v>1050</v>
      </c>
      <c r="F24" s="116">
        <v>100</v>
      </c>
    </row>
    <row r="25" spans="1:8" ht="15" customHeight="1">
      <c r="A25" s="117" t="s">
        <v>240</v>
      </c>
      <c r="B25" s="213">
        <v>0</v>
      </c>
      <c r="C25" s="213">
        <v>0</v>
      </c>
      <c r="D25" s="213">
        <v>0</v>
      </c>
      <c r="E25" s="213">
        <v>0</v>
      </c>
      <c r="F25" s="116" t="s">
        <v>6</v>
      </c>
    </row>
    <row r="26" spans="1:8" ht="15" customHeight="1">
      <c r="A26" s="117" t="s">
        <v>241</v>
      </c>
      <c r="B26" s="213">
        <v>73592.164999999994</v>
      </c>
      <c r="C26" s="209">
        <v>73592.164999999994</v>
      </c>
      <c r="D26" s="209">
        <v>36706.758999999998</v>
      </c>
      <c r="E26" s="209">
        <v>14759.415999999999</v>
      </c>
      <c r="F26" s="107">
        <v>40.208987124142446</v>
      </c>
    </row>
    <row r="27" spans="1:8" ht="15" customHeight="1">
      <c r="A27" s="117" t="s">
        <v>242</v>
      </c>
      <c r="B27" s="213">
        <v>73592.164999999994</v>
      </c>
      <c r="C27" s="213">
        <v>73592.164999999994</v>
      </c>
      <c r="D27" s="213">
        <v>36706.758999999998</v>
      </c>
      <c r="E27" s="213">
        <v>14759.415999999999</v>
      </c>
      <c r="F27" s="116">
        <v>40.208987124142446</v>
      </c>
    </row>
    <row r="28" spans="1:8" ht="15" customHeight="1">
      <c r="A28" s="117" t="s">
        <v>45</v>
      </c>
      <c r="B28" s="213"/>
      <c r="C28" s="213"/>
      <c r="D28" s="213"/>
      <c r="E28" s="213"/>
      <c r="F28" s="116" t="s">
        <v>6</v>
      </c>
    </row>
    <row r="29" spans="1:8" ht="9" customHeight="1">
      <c r="A29" s="117"/>
      <c r="B29" s="213"/>
      <c r="C29" s="213"/>
      <c r="D29" s="213"/>
      <c r="E29" s="213"/>
      <c r="F29" s="116" t="s">
        <v>6</v>
      </c>
    </row>
    <row r="30" spans="1:8" ht="18" customHeight="1">
      <c r="A30" s="104" t="s">
        <v>46</v>
      </c>
      <c r="B30" s="209">
        <v>234334.098</v>
      </c>
      <c r="C30" s="209">
        <v>237278.99799999996</v>
      </c>
      <c r="D30" s="209">
        <v>95636.221000000005</v>
      </c>
      <c r="E30" s="209">
        <v>58646.657799999994</v>
      </c>
      <c r="F30" s="107">
        <v>61.322642390899141</v>
      </c>
    </row>
    <row r="31" spans="1:8" ht="9" customHeight="1">
      <c r="A31" s="117"/>
      <c r="B31" s="113"/>
      <c r="C31" s="213"/>
      <c r="D31" s="213"/>
      <c r="E31" s="213"/>
      <c r="F31" s="116" t="s">
        <v>6</v>
      </c>
    </row>
    <row r="32" spans="1:8" ht="18" customHeight="1">
      <c r="A32" s="357" t="s">
        <v>18</v>
      </c>
      <c r="B32" s="214"/>
      <c r="C32" s="213"/>
      <c r="D32" s="213"/>
      <c r="E32" s="213"/>
      <c r="F32" s="116" t="s">
        <v>6</v>
      </c>
    </row>
    <row r="33" spans="1:7" ht="9" customHeight="1">
      <c r="A33" s="117"/>
      <c r="B33" s="113"/>
      <c r="C33" s="213"/>
      <c r="D33" s="213"/>
      <c r="E33" s="213"/>
      <c r="F33" s="116" t="s">
        <v>6</v>
      </c>
    </row>
    <row r="34" spans="1:7" ht="15" customHeight="1">
      <c r="A34" s="104" t="s">
        <v>243</v>
      </c>
      <c r="B34" s="209">
        <v>158641.93299999999</v>
      </c>
      <c r="C34" s="209">
        <v>158641.93300000002</v>
      </c>
      <c r="D34" s="209">
        <v>59072.461999999992</v>
      </c>
      <c r="E34" s="209">
        <v>36596.314250000003</v>
      </c>
      <c r="F34" s="107">
        <v>61.951564250022294</v>
      </c>
    </row>
    <row r="35" spans="1:7" ht="7.15" customHeight="1">
      <c r="A35" s="117"/>
      <c r="B35" s="213"/>
      <c r="C35" s="213"/>
      <c r="D35" s="213"/>
      <c r="E35" s="213"/>
      <c r="F35" s="116" t="s">
        <v>6</v>
      </c>
    </row>
    <row r="36" spans="1:7" ht="18" customHeight="1">
      <c r="A36" s="104" t="s">
        <v>244</v>
      </c>
      <c r="B36" s="215">
        <v>145122.87399999998</v>
      </c>
      <c r="C36" s="215">
        <v>146172.67400000003</v>
      </c>
      <c r="D36" s="215">
        <v>55641.734999999993</v>
      </c>
      <c r="E36" s="215">
        <v>36307.065690000003</v>
      </c>
      <c r="F36" s="107">
        <v>65.25149816050849</v>
      </c>
      <c r="G36" s="26"/>
    </row>
    <row r="37" spans="1:7" ht="20.25" customHeight="1">
      <c r="A37" s="117" t="s">
        <v>245</v>
      </c>
      <c r="B37" s="216">
        <v>116348.656</v>
      </c>
      <c r="C37" s="216">
        <v>117776.45600000001</v>
      </c>
      <c r="D37" s="216">
        <v>40651.902999999998</v>
      </c>
      <c r="E37" s="216">
        <v>31630.288769999999</v>
      </c>
      <c r="F37" s="116">
        <v>77.807645979082452</v>
      </c>
      <c r="G37" s="26"/>
    </row>
    <row r="38" spans="1:7" ht="17.25" customHeight="1">
      <c r="A38" s="117" t="s">
        <v>246</v>
      </c>
      <c r="B38" s="216">
        <v>18526.745999999999</v>
      </c>
      <c r="C38" s="216">
        <v>17495.526000000002</v>
      </c>
      <c r="D38" s="216">
        <v>7022.89</v>
      </c>
      <c r="E38" s="216">
        <v>2457.7922899999999</v>
      </c>
      <c r="F38" s="116">
        <v>34.996878635433561</v>
      </c>
      <c r="G38" s="26"/>
    </row>
    <row r="39" spans="1:7" ht="15.75" customHeight="1">
      <c r="A39" s="117" t="s">
        <v>247</v>
      </c>
      <c r="B39" s="216">
        <v>7743.9030000000002</v>
      </c>
      <c r="C39" s="216">
        <v>8247.9830000000002</v>
      </c>
      <c r="D39" s="216">
        <v>6605.5240000000003</v>
      </c>
      <c r="E39" s="216">
        <v>1369.6247100000001</v>
      </c>
      <c r="F39" s="116">
        <v>20.734535367671057</v>
      </c>
      <c r="G39" s="26"/>
    </row>
    <row r="40" spans="1:7" ht="15" customHeight="1">
      <c r="A40" s="117" t="s">
        <v>248</v>
      </c>
      <c r="B40" s="216" t="s">
        <v>6</v>
      </c>
      <c r="C40" s="216" t="s">
        <v>6</v>
      </c>
      <c r="D40" s="216" t="s">
        <v>6</v>
      </c>
      <c r="E40" s="216" t="s">
        <v>6</v>
      </c>
      <c r="F40" s="116" t="s">
        <v>6</v>
      </c>
      <c r="G40" s="26"/>
    </row>
    <row r="41" spans="1:7" ht="17.25" customHeight="1">
      <c r="A41" s="117" t="s">
        <v>328</v>
      </c>
      <c r="B41" s="216">
        <v>2503.569</v>
      </c>
      <c r="C41" s="216">
        <v>2652.7089999999998</v>
      </c>
      <c r="D41" s="216">
        <v>1361.4179999999999</v>
      </c>
      <c r="E41" s="216">
        <v>849.35991999999987</v>
      </c>
      <c r="F41" s="116">
        <v>62.38788674749415</v>
      </c>
      <c r="G41" s="26"/>
    </row>
    <row r="42" spans="1:7" ht="9" customHeight="1">
      <c r="A42" s="117" t="s">
        <v>6</v>
      </c>
      <c r="B42" s="217">
        <v>0</v>
      </c>
      <c r="C42" s="217">
        <v>0</v>
      </c>
      <c r="D42" s="217" t="s">
        <v>6</v>
      </c>
      <c r="E42" s="217" t="s">
        <v>6</v>
      </c>
      <c r="F42" s="116" t="s">
        <v>6</v>
      </c>
    </row>
    <row r="43" spans="1:7" ht="15" customHeight="1">
      <c r="A43" s="104" t="s">
        <v>249</v>
      </c>
      <c r="B43" s="312">
        <v>13519.058999999999</v>
      </c>
      <c r="C43" s="312">
        <v>12469.259</v>
      </c>
      <c r="D43" s="312">
        <v>3430.7269999999999</v>
      </c>
      <c r="E43" s="312">
        <v>289.24856</v>
      </c>
      <c r="F43" s="107">
        <v>8.4311156206833129</v>
      </c>
    </row>
    <row r="44" spans="1:7" ht="15" customHeight="1">
      <c r="A44" s="104" t="s">
        <v>250</v>
      </c>
      <c r="B44" s="113"/>
      <c r="C44" s="216">
        <v>0</v>
      </c>
      <c r="D44" s="216">
        <v>0</v>
      </c>
      <c r="E44" s="216">
        <v>0</v>
      </c>
      <c r="F44" s="116" t="s">
        <v>6</v>
      </c>
    </row>
    <row r="45" spans="1:7" ht="8.25" customHeight="1">
      <c r="A45" s="117"/>
      <c r="B45" s="113"/>
      <c r="C45" s="213"/>
      <c r="D45" s="213"/>
      <c r="E45" s="213"/>
      <c r="F45" s="116" t="s">
        <v>6</v>
      </c>
    </row>
    <row r="46" spans="1:7" ht="15" customHeight="1">
      <c r="A46" s="104" t="s">
        <v>251</v>
      </c>
      <c r="B46" s="209">
        <v>75692.164999999994</v>
      </c>
      <c r="C46" s="209">
        <v>69358.304999999993</v>
      </c>
      <c r="D46" s="209">
        <v>69358.304999999993</v>
      </c>
      <c r="E46" s="209">
        <v>6776.8592099999987</v>
      </c>
      <c r="F46" s="107">
        <v>9.7707970372113309</v>
      </c>
      <c r="G46" t="s">
        <v>6</v>
      </c>
    </row>
    <row r="47" spans="1:7" ht="7.15" customHeight="1">
      <c r="A47" s="117"/>
      <c r="B47" s="113"/>
      <c r="C47" s="113"/>
      <c r="D47" s="213"/>
      <c r="E47" s="213"/>
      <c r="F47" s="116" t="s">
        <v>6</v>
      </c>
    </row>
    <row r="48" spans="1:7" ht="15" customHeight="1">
      <c r="A48" s="117" t="s">
        <v>252</v>
      </c>
      <c r="B48" s="454">
        <v>75692.164999999994</v>
      </c>
      <c r="C48" s="454">
        <v>69358.304999999993</v>
      </c>
      <c r="D48" s="454">
        <v>69358.304999999993</v>
      </c>
      <c r="E48" s="454">
        <v>6776.8592099999987</v>
      </c>
      <c r="F48" s="116">
        <v>9.7707970372113309</v>
      </c>
    </row>
    <row r="49" spans="1:6" ht="14.25" customHeight="1">
      <c r="A49" s="117" t="s">
        <v>253</v>
      </c>
      <c r="B49" s="113"/>
      <c r="C49" s="113"/>
      <c r="D49" s="213">
        <v>0</v>
      </c>
      <c r="E49" s="213">
        <v>0</v>
      </c>
      <c r="F49" s="116" t="s">
        <v>6</v>
      </c>
    </row>
    <row r="50" spans="1:6" ht="15" customHeight="1">
      <c r="A50" s="117" t="s">
        <v>254</v>
      </c>
      <c r="B50" s="113"/>
      <c r="C50" s="113"/>
      <c r="D50" s="213" t="s">
        <v>6</v>
      </c>
      <c r="E50" s="213" t="s">
        <v>6</v>
      </c>
      <c r="F50" s="116" t="s">
        <v>6</v>
      </c>
    </row>
    <row r="51" spans="1:6" ht="15" customHeight="1">
      <c r="A51" s="117" t="s">
        <v>255</v>
      </c>
      <c r="B51" s="113"/>
      <c r="C51" s="113"/>
      <c r="D51" s="213">
        <v>0</v>
      </c>
      <c r="E51" s="213">
        <v>0</v>
      </c>
      <c r="F51" s="116" t="s">
        <v>6</v>
      </c>
    </row>
    <row r="52" spans="1:6" ht="8.25" customHeight="1">
      <c r="A52" s="117"/>
      <c r="B52" s="113"/>
      <c r="C52" s="113"/>
      <c r="D52" s="213"/>
      <c r="E52" s="213"/>
      <c r="F52" s="116" t="s">
        <v>6</v>
      </c>
    </row>
    <row r="53" spans="1:6" ht="18" customHeight="1">
      <c r="A53" s="104" t="s">
        <v>47</v>
      </c>
      <c r="B53" s="209">
        <v>234334.098</v>
      </c>
      <c r="C53" s="209">
        <v>228000.23800000001</v>
      </c>
      <c r="D53" s="209">
        <v>128430.76699999999</v>
      </c>
      <c r="E53" s="209">
        <v>43373.173460000005</v>
      </c>
      <c r="F53" s="107">
        <v>33.77163780389165</v>
      </c>
    </row>
    <row r="54" spans="1:6" ht="9" customHeight="1">
      <c r="A54" s="117"/>
      <c r="B54" s="113"/>
      <c r="C54" s="213"/>
      <c r="D54" s="213"/>
      <c r="E54" s="213"/>
      <c r="F54" s="116" t="s">
        <v>6</v>
      </c>
    </row>
    <row r="55" spans="1:6" ht="18.600000000000001" customHeight="1">
      <c r="A55" s="313" t="s">
        <v>19</v>
      </c>
      <c r="B55" s="218"/>
      <c r="C55" s="219" t="s">
        <v>6</v>
      </c>
      <c r="D55" s="220" t="s">
        <v>6</v>
      </c>
      <c r="E55" s="221">
        <v>15273.484339999988</v>
      </c>
      <c r="F55" s="222" t="s">
        <v>6</v>
      </c>
    </row>
    <row r="56" spans="1:6" ht="15" customHeight="1">
      <c r="A56" s="223"/>
      <c r="B56" s="42"/>
      <c r="C56" s="224"/>
      <c r="D56" s="224"/>
      <c r="E56" s="224"/>
      <c r="F56" s="225"/>
    </row>
    <row r="57" spans="1:6" ht="22.5" customHeight="1">
      <c r="A57" s="77"/>
      <c r="B57" s="77"/>
      <c r="C57" s="42"/>
      <c r="D57" s="42" t="s">
        <v>6</v>
      </c>
      <c r="E57" s="42"/>
      <c r="F57" s="76"/>
    </row>
    <row r="58" spans="1:6" ht="15" customHeight="1">
      <c r="A58" s="38" t="s">
        <v>6</v>
      </c>
      <c r="B58" s="38"/>
      <c r="C58" s="38"/>
      <c r="D58" s="38"/>
      <c r="E58" s="38"/>
      <c r="F58" s="171"/>
    </row>
    <row r="59" spans="1:6" ht="15" customHeight="1">
      <c r="A59" s="38"/>
      <c r="B59" s="38"/>
      <c r="C59" s="38"/>
      <c r="D59" s="226" t="s">
        <v>6</v>
      </c>
      <c r="E59" s="226"/>
      <c r="F59" s="171"/>
    </row>
    <row r="60" spans="1:6" ht="15" customHeight="1">
      <c r="A60" s="137"/>
      <c r="B60" s="137"/>
      <c r="C60" s="227"/>
      <c r="D60" s="227"/>
      <c r="E60" s="227" t="s">
        <v>6</v>
      </c>
      <c r="F60" s="171"/>
    </row>
    <row r="61" spans="1:6" ht="15" customHeight="1">
      <c r="A61" s="137"/>
      <c r="B61" s="137"/>
      <c r="C61" s="227"/>
      <c r="D61" s="227"/>
      <c r="E61" s="227"/>
      <c r="F61" s="171"/>
    </row>
    <row r="62" spans="1:6" ht="15" customHeight="1">
      <c r="A62" s="137"/>
      <c r="B62" s="137"/>
      <c r="C62" s="227"/>
      <c r="D62" s="227"/>
      <c r="E62" s="227"/>
      <c r="F62" s="171"/>
    </row>
    <row r="63" spans="1:6" ht="15" customHeight="1">
      <c r="A63" s="42"/>
      <c r="B63" s="42"/>
      <c r="C63" s="10"/>
      <c r="D63" s="10"/>
      <c r="E63" s="38"/>
      <c r="F63" s="171"/>
    </row>
    <row r="64" spans="1:6" ht="15" customHeight="1">
      <c r="A64" s="42"/>
      <c r="B64" s="42"/>
      <c r="C64" s="10"/>
      <c r="D64" s="10"/>
      <c r="E64" s="38"/>
      <c r="F64" s="171"/>
    </row>
    <row r="65" spans="1:6" ht="15" customHeight="1">
      <c r="A65" s="42"/>
      <c r="B65" s="42"/>
      <c r="C65" s="38"/>
      <c r="D65" s="38"/>
      <c r="E65" s="38"/>
      <c r="F65" s="171"/>
    </row>
    <row r="66" spans="1:6">
      <c r="A66" s="10"/>
      <c r="B66" s="10"/>
      <c r="C66" s="38"/>
      <c r="D66" s="38"/>
      <c r="E66" s="38"/>
      <c r="F66" s="171"/>
    </row>
    <row r="67" spans="1:6">
      <c r="A67" s="10"/>
      <c r="B67" s="10"/>
      <c r="C67" s="38"/>
      <c r="D67" s="38"/>
      <c r="E67" s="38"/>
      <c r="F67" s="171"/>
    </row>
    <row r="68" spans="1:6">
      <c r="A68" s="10"/>
      <c r="B68" s="10"/>
      <c r="C68" s="38"/>
      <c r="D68" s="38"/>
      <c r="E68" s="38"/>
      <c r="F68" s="171"/>
    </row>
    <row r="69" spans="1:6" ht="15">
      <c r="A69" s="10"/>
      <c r="B69" s="10"/>
      <c r="C69" s="228"/>
      <c r="D69" s="228"/>
      <c r="E69" s="228"/>
      <c r="F69" s="171"/>
    </row>
    <row r="70" spans="1:6" ht="15">
      <c r="A70" s="10"/>
      <c r="B70" s="10"/>
      <c r="C70" s="228"/>
      <c r="D70" s="228"/>
      <c r="E70" s="228"/>
      <c r="F70" s="171"/>
    </row>
    <row r="71" spans="1:6">
      <c r="A71" s="10"/>
      <c r="B71" s="10"/>
      <c r="C71" s="38"/>
      <c r="D71" s="38"/>
      <c r="E71" s="38"/>
      <c r="F71" s="171"/>
    </row>
    <row r="72" spans="1:6">
      <c r="A72" s="38"/>
      <c r="B72" s="38"/>
      <c r="C72" s="38"/>
      <c r="D72" s="38"/>
      <c r="E72" s="38"/>
      <c r="F72" s="171"/>
    </row>
    <row r="73" spans="1:6">
      <c r="A73" s="38"/>
      <c r="B73" s="38"/>
      <c r="C73" s="38"/>
      <c r="D73" s="38"/>
      <c r="E73" s="38"/>
      <c r="F73" s="171"/>
    </row>
    <row r="74" spans="1:6">
      <c r="A74" s="38"/>
      <c r="B74" s="38"/>
      <c r="C74" s="38"/>
      <c r="D74" s="38"/>
      <c r="E74" s="38"/>
      <c r="F74" s="171"/>
    </row>
    <row r="75" spans="1:6">
      <c r="A75" s="38"/>
      <c r="B75" s="38"/>
      <c r="C75" s="38"/>
      <c r="D75" s="38"/>
      <c r="E75" s="38"/>
      <c r="F75" s="171"/>
    </row>
    <row r="76" spans="1:6">
      <c r="A76" s="38"/>
      <c r="B76" s="38"/>
      <c r="C76" s="38"/>
      <c r="D76" s="38"/>
      <c r="E76" s="38"/>
      <c r="F76" s="171"/>
    </row>
    <row r="77" spans="1:6">
      <c r="F77" s="36"/>
    </row>
    <row r="78" spans="1:6">
      <c r="F78" s="36"/>
    </row>
    <row r="79" spans="1:6">
      <c r="F79" s="36"/>
    </row>
    <row r="80" spans="1:6">
      <c r="F80" s="36"/>
    </row>
    <row r="81" spans="6:6">
      <c r="F81" s="36"/>
    </row>
    <row r="82" spans="6:6">
      <c r="F82" s="36"/>
    </row>
    <row r="83" spans="6:6">
      <c r="F83" s="36"/>
    </row>
    <row r="84" spans="6:6">
      <c r="F84" s="36"/>
    </row>
    <row r="85" spans="6:6">
      <c r="F85" s="36"/>
    </row>
    <row r="86" spans="6:6">
      <c r="F86" s="36"/>
    </row>
    <row r="87" spans="6:6">
      <c r="F87" s="36"/>
    </row>
    <row r="88" spans="6:6">
      <c r="F88" s="36"/>
    </row>
    <row r="89" spans="6:6">
      <c r="F89" s="36"/>
    </row>
    <row r="90" spans="6:6">
      <c r="F90" s="36"/>
    </row>
    <row r="91" spans="6:6">
      <c r="F91" s="36"/>
    </row>
  </sheetData>
  <mergeCells count="7">
    <mergeCell ref="A1:F1"/>
    <mergeCell ref="A2:F2"/>
    <mergeCell ref="A7:A8"/>
    <mergeCell ref="A3:F3"/>
    <mergeCell ref="A4:F4"/>
    <mergeCell ref="B7:E7"/>
    <mergeCell ref="F7:F8"/>
  </mergeCells>
  <phoneticPr fontId="3" type="noConversion"/>
  <pageMargins left="1.1417322834645669" right="0.86614173228346458" top="0.6692913385826772" bottom="0.59055118110236227" header="0.51181102362204722" footer="0.51181102362204722"/>
  <pageSetup scale="85" firstPageNumber="0" orientation="portrait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6" tint="-0.249977111117893"/>
  </sheetPr>
  <dimension ref="A1:O188"/>
  <sheetViews>
    <sheetView showGridLines="0" showZeros="0" workbookViewId="0">
      <selection activeCell="M19" sqref="M19"/>
    </sheetView>
  </sheetViews>
  <sheetFormatPr baseColWidth="10" defaultColWidth="11.42578125" defaultRowHeight="12.75"/>
  <cols>
    <col min="1" max="1" width="33.7109375" style="27" customWidth="1"/>
    <col min="2" max="2" width="12.42578125" style="27" customWidth="1"/>
    <col min="3" max="3" width="13.5703125" style="27" customWidth="1"/>
    <col min="4" max="4" width="11.28515625" style="27" customWidth="1"/>
    <col min="5" max="6" width="11.42578125" style="27" customWidth="1"/>
    <col min="7" max="7" width="10.7109375" style="27" customWidth="1"/>
    <col min="8" max="8" width="10.28515625" style="27" customWidth="1"/>
    <col min="9" max="9" width="9.5703125" style="27" customWidth="1"/>
    <col min="10" max="10" width="13.5703125" customWidth="1"/>
    <col min="11" max="11" width="12.7109375" bestFit="1" customWidth="1"/>
  </cols>
  <sheetData>
    <row r="1" spans="1:11" ht="18" customHeight="1">
      <c r="A1" s="581" t="s">
        <v>290</v>
      </c>
      <c r="B1" s="581"/>
      <c r="C1" s="581"/>
      <c r="D1" s="581"/>
      <c r="E1" s="581"/>
      <c r="F1" s="581"/>
      <c r="G1" s="581"/>
      <c r="H1" s="581"/>
      <c r="I1" s="581"/>
    </row>
    <row r="2" spans="1:11" ht="18" customHeight="1">
      <c r="A2" s="581" t="s">
        <v>167</v>
      </c>
      <c r="B2" s="581"/>
      <c r="C2" s="581"/>
      <c r="D2" s="581"/>
      <c r="E2" s="581"/>
      <c r="F2" s="581"/>
      <c r="G2" s="581"/>
      <c r="H2" s="581"/>
      <c r="I2" s="581"/>
    </row>
    <row r="3" spans="1:11" ht="18" customHeight="1">
      <c r="A3" s="616" t="s">
        <v>226</v>
      </c>
      <c r="B3" s="616"/>
      <c r="C3" s="616"/>
      <c r="D3" s="616"/>
      <c r="E3" s="616"/>
      <c r="F3" s="616"/>
      <c r="G3" s="616"/>
      <c r="H3" s="616"/>
      <c r="I3" s="616"/>
    </row>
    <row r="4" spans="1:11" ht="18" customHeight="1">
      <c r="A4" s="616" t="s">
        <v>398</v>
      </c>
      <c r="B4" s="616"/>
      <c r="C4" s="616"/>
      <c r="D4" s="616"/>
      <c r="E4" s="616"/>
      <c r="F4" s="616"/>
      <c r="G4" s="616"/>
      <c r="H4" s="616"/>
      <c r="I4" s="616"/>
    </row>
    <row r="5" spans="1:11" ht="13.5" thickBot="1">
      <c r="A5" s="42"/>
      <c r="B5" s="42"/>
      <c r="C5" s="42"/>
      <c r="D5" s="42"/>
      <c r="E5" s="42"/>
      <c r="F5" s="42"/>
      <c r="G5" s="42"/>
      <c r="H5" s="42"/>
      <c r="I5" s="42" t="s">
        <v>6</v>
      </c>
    </row>
    <row r="6" spans="1:11" ht="20.100000000000001" customHeight="1">
      <c r="A6" s="618" t="s">
        <v>0</v>
      </c>
      <c r="B6" s="622" t="s">
        <v>58</v>
      </c>
      <c r="C6" s="624" t="s">
        <v>48</v>
      </c>
      <c r="D6" s="625"/>
      <c r="E6" s="625"/>
      <c r="F6" s="625"/>
      <c r="G6" s="626"/>
      <c r="H6" s="427" t="s">
        <v>15</v>
      </c>
      <c r="I6" s="620" t="s">
        <v>386</v>
      </c>
    </row>
    <row r="7" spans="1:11" ht="21.75" customHeight="1">
      <c r="A7" s="619"/>
      <c r="B7" s="623"/>
      <c r="C7" s="428" t="s">
        <v>10</v>
      </c>
      <c r="D7" s="428" t="s">
        <v>2</v>
      </c>
      <c r="E7" s="429" t="s">
        <v>384</v>
      </c>
      <c r="F7" s="430" t="s">
        <v>331</v>
      </c>
      <c r="G7" s="429" t="s">
        <v>155</v>
      </c>
      <c r="H7" s="425" t="s">
        <v>16</v>
      </c>
      <c r="I7" s="621"/>
      <c r="J7" t="s">
        <v>6</v>
      </c>
    </row>
    <row r="8" spans="1:11" s="389" customFormat="1" ht="7.9" customHeight="1">
      <c r="A8" s="420"/>
      <c r="B8" s="421"/>
      <c r="C8" s="422"/>
      <c r="D8" s="422"/>
      <c r="E8" s="422"/>
      <c r="F8" s="422"/>
      <c r="G8" s="422"/>
      <c r="H8" s="422"/>
      <c r="I8" s="423"/>
    </row>
    <row r="9" spans="1:11" ht="24.75" customHeight="1">
      <c r="A9" s="424" t="s">
        <v>50</v>
      </c>
      <c r="B9" s="431">
        <v>234334098</v>
      </c>
      <c r="C9" s="431">
        <v>234334098</v>
      </c>
      <c r="D9" s="431">
        <v>128430767</v>
      </c>
      <c r="E9" s="431">
        <v>43373173.460000008</v>
      </c>
      <c r="F9" s="431">
        <v>36160395.369999997</v>
      </c>
      <c r="G9" s="431">
        <v>34392657.209999993</v>
      </c>
      <c r="H9" s="431">
        <v>85057593.539999992</v>
      </c>
      <c r="I9" s="452">
        <v>33.771637803891657</v>
      </c>
    </row>
    <row r="10" spans="1:11" ht="11.1" customHeight="1">
      <c r="A10" s="230"/>
      <c r="B10" s="231"/>
      <c r="C10" s="232"/>
      <c r="D10" s="232"/>
      <c r="E10" s="232" t="s">
        <v>6</v>
      </c>
      <c r="F10" s="232"/>
      <c r="G10" s="232" t="s">
        <v>6</v>
      </c>
      <c r="H10" s="232" t="s">
        <v>6</v>
      </c>
      <c r="I10" s="233" t="s">
        <v>6</v>
      </c>
    </row>
    <row r="11" spans="1:11">
      <c r="A11" s="450" t="s">
        <v>259</v>
      </c>
      <c r="B11" s="434">
        <v>158641933</v>
      </c>
      <c r="C11" s="434">
        <v>158641933</v>
      </c>
      <c r="D11" s="434">
        <v>59072462</v>
      </c>
      <c r="E11" s="434">
        <v>36596314.250000007</v>
      </c>
      <c r="F11" s="434">
        <v>33986151.189999998</v>
      </c>
      <c r="G11" s="434">
        <v>32478627.859999996</v>
      </c>
      <c r="H11" s="434">
        <v>22476147.749999993</v>
      </c>
      <c r="I11" s="435">
        <v>61.951564250022294</v>
      </c>
      <c r="K11" t="s">
        <v>6</v>
      </c>
    </row>
    <row r="12" spans="1:11" ht="10.35" customHeight="1">
      <c r="A12" s="93"/>
      <c r="B12" s="451"/>
      <c r="C12" s="434"/>
      <c r="D12" s="434"/>
      <c r="E12" s="434" t="s">
        <v>6</v>
      </c>
      <c r="F12" s="434"/>
      <c r="G12" s="434"/>
      <c r="H12" s="434"/>
      <c r="I12" s="435"/>
    </row>
    <row r="13" spans="1:11" ht="18" customHeight="1">
      <c r="A13" s="450" t="s">
        <v>261</v>
      </c>
      <c r="B13" s="434">
        <v>145122874</v>
      </c>
      <c r="C13" s="434">
        <v>146172674</v>
      </c>
      <c r="D13" s="434">
        <v>55641735</v>
      </c>
      <c r="E13" s="434">
        <v>36307065.690000005</v>
      </c>
      <c r="F13" s="434">
        <v>33700069.629999995</v>
      </c>
      <c r="G13" s="434">
        <v>32203303.319999997</v>
      </c>
      <c r="H13" s="434">
        <v>19334669.309999995</v>
      </c>
      <c r="I13" s="435">
        <v>65.251498160508476</v>
      </c>
      <c r="J13" s="11" t="s">
        <v>6</v>
      </c>
    </row>
    <row r="14" spans="1:11" ht="11.1" customHeight="1">
      <c r="A14" s="93"/>
      <c r="B14" s="231"/>
      <c r="C14" s="234"/>
      <c r="D14" s="234"/>
      <c r="E14" s="234" t="s">
        <v>6</v>
      </c>
      <c r="F14" s="234"/>
      <c r="G14" s="234"/>
      <c r="H14" s="234"/>
      <c r="I14" s="235"/>
    </row>
    <row r="15" spans="1:11" ht="18" customHeight="1">
      <c r="A15" s="445" t="s">
        <v>51</v>
      </c>
      <c r="B15" s="439">
        <v>116348656</v>
      </c>
      <c r="C15" s="439">
        <v>117776456</v>
      </c>
      <c r="D15" s="439">
        <v>40651903</v>
      </c>
      <c r="E15" s="439">
        <v>31630288.77</v>
      </c>
      <c r="F15" s="439">
        <v>31433961.909999996</v>
      </c>
      <c r="G15" s="439">
        <v>30481356.41</v>
      </c>
      <c r="H15" s="439">
        <v>9021614.2300000004</v>
      </c>
      <c r="I15" s="440">
        <v>77.807645979082452</v>
      </c>
    </row>
    <row r="16" spans="1:11" ht="18" customHeight="1">
      <c r="A16" s="445" t="s">
        <v>178</v>
      </c>
      <c r="B16" s="439">
        <v>18526746</v>
      </c>
      <c r="C16" s="439">
        <v>17495526</v>
      </c>
      <c r="D16" s="439">
        <v>7022890</v>
      </c>
      <c r="E16" s="439">
        <v>2457792.29</v>
      </c>
      <c r="F16" s="439">
        <v>1670050.69</v>
      </c>
      <c r="G16" s="439">
        <v>1186097.7399999998</v>
      </c>
      <c r="H16" s="439">
        <v>4565097.71</v>
      </c>
      <c r="I16" s="440">
        <v>34.996878635433561</v>
      </c>
    </row>
    <row r="17" spans="1:13" ht="18" customHeight="1">
      <c r="A17" s="445" t="s">
        <v>52</v>
      </c>
      <c r="B17" s="439">
        <v>7743903</v>
      </c>
      <c r="C17" s="439">
        <v>8247983</v>
      </c>
      <c r="D17" s="439">
        <v>6605524</v>
      </c>
      <c r="E17" s="439">
        <v>1369624.71</v>
      </c>
      <c r="F17" s="439">
        <v>339427</v>
      </c>
      <c r="G17" s="439">
        <v>247066.43</v>
      </c>
      <c r="H17" s="439">
        <v>6374278.29</v>
      </c>
      <c r="I17" s="440">
        <v>20.734535367671057</v>
      </c>
    </row>
    <row r="18" spans="1:13" ht="18.75" customHeight="1">
      <c r="A18" s="445" t="s">
        <v>320</v>
      </c>
      <c r="B18" s="439">
        <v>2503569</v>
      </c>
      <c r="C18" s="439">
        <v>2652709</v>
      </c>
      <c r="D18" s="439">
        <v>1361418</v>
      </c>
      <c r="E18" s="439">
        <v>849359.91999999993</v>
      </c>
      <c r="F18" s="439">
        <v>256630.03</v>
      </c>
      <c r="G18" s="439">
        <v>288782.74</v>
      </c>
      <c r="H18" s="439">
        <v>535969.76</v>
      </c>
      <c r="I18" s="440">
        <v>62.38788674749415</v>
      </c>
      <c r="K18" s="61"/>
    </row>
    <row r="19" spans="1:13" ht="9.75" customHeight="1">
      <c r="A19" s="93"/>
      <c r="B19" s="432"/>
      <c r="C19" s="432"/>
      <c r="D19" s="432"/>
      <c r="E19" s="432" t="s">
        <v>6</v>
      </c>
      <c r="F19" s="432"/>
      <c r="G19" s="432"/>
      <c r="H19" s="432"/>
      <c r="I19" s="433" t="s">
        <v>6</v>
      </c>
      <c r="M19" t="s">
        <v>6</v>
      </c>
    </row>
    <row r="20" spans="1:13" ht="18" customHeight="1">
      <c r="A20" s="450" t="s">
        <v>262</v>
      </c>
      <c r="B20" s="434">
        <v>13519059</v>
      </c>
      <c r="C20" s="434">
        <v>12469259</v>
      </c>
      <c r="D20" s="434">
        <v>3430727</v>
      </c>
      <c r="E20" s="434">
        <v>289248.56</v>
      </c>
      <c r="F20" s="434">
        <v>286081.56</v>
      </c>
      <c r="G20" s="434">
        <v>275324.53999999998</v>
      </c>
      <c r="H20" s="434">
        <v>3141478.44</v>
      </c>
      <c r="I20" s="435">
        <v>8.4311156206833129</v>
      </c>
    </row>
    <row r="21" spans="1:13" ht="12.75" customHeight="1">
      <c r="A21" s="93" t="s">
        <v>147</v>
      </c>
      <c r="B21" s="432"/>
      <c r="C21" s="432"/>
      <c r="D21" s="432"/>
      <c r="E21" s="432" t="s">
        <v>6</v>
      </c>
      <c r="F21" s="432"/>
      <c r="G21" s="432"/>
      <c r="H21" s="432"/>
      <c r="I21" s="433" t="s">
        <v>6</v>
      </c>
    </row>
    <row r="22" spans="1:13" ht="18" customHeight="1">
      <c r="A22" s="445" t="s">
        <v>383</v>
      </c>
      <c r="B22" s="439">
        <v>13233778</v>
      </c>
      <c r="C22" s="439">
        <v>12130978</v>
      </c>
      <c r="D22" s="439">
        <v>3145532</v>
      </c>
      <c r="E22" s="439">
        <v>278002.09999999998</v>
      </c>
      <c r="F22" s="439">
        <v>274835.09999999998</v>
      </c>
      <c r="G22" s="439">
        <v>274424.53999999998</v>
      </c>
      <c r="H22" s="439">
        <v>2867529.9</v>
      </c>
      <c r="I22" s="440">
        <v>8.8379994226731746</v>
      </c>
    </row>
    <row r="23" spans="1:13" ht="12.75" hidden="1" customHeight="1">
      <c r="A23" s="93" t="s">
        <v>53</v>
      </c>
      <c r="B23" s="432"/>
      <c r="C23" s="432" t="s">
        <v>6</v>
      </c>
      <c r="D23" s="432" t="s">
        <v>6</v>
      </c>
      <c r="E23" s="432" t="e">
        <v>#REF!</v>
      </c>
      <c r="F23" s="439">
        <v>11513.2</v>
      </c>
      <c r="G23" s="432"/>
      <c r="H23" s="432"/>
      <c r="I23" s="433" t="s">
        <v>6</v>
      </c>
    </row>
    <row r="24" spans="1:13" ht="12.75" hidden="1" customHeight="1">
      <c r="A24" s="93" t="s">
        <v>179</v>
      </c>
      <c r="B24" s="432"/>
      <c r="C24" s="432"/>
      <c r="D24" s="432"/>
      <c r="E24" s="432" t="e">
        <v>#REF!</v>
      </c>
      <c r="F24" s="439">
        <v>471.49</v>
      </c>
      <c r="G24" s="432"/>
      <c r="H24" s="432"/>
      <c r="I24" s="433" t="s">
        <v>6</v>
      </c>
    </row>
    <row r="25" spans="1:13" ht="12.75" hidden="1" customHeight="1">
      <c r="A25" s="93" t="s">
        <v>180</v>
      </c>
      <c r="B25" s="432"/>
      <c r="C25" s="432"/>
      <c r="D25" s="432"/>
      <c r="E25" s="432" t="e">
        <v>#REF!</v>
      </c>
      <c r="F25" s="439">
        <v>15110.48</v>
      </c>
      <c r="G25" s="432"/>
      <c r="H25" s="432"/>
      <c r="I25" s="433" t="s">
        <v>6</v>
      </c>
    </row>
    <row r="26" spans="1:13" ht="12.75" hidden="1" customHeight="1">
      <c r="A26" s="93" t="s">
        <v>54</v>
      </c>
      <c r="B26" s="432"/>
      <c r="C26" s="432"/>
      <c r="D26" s="432"/>
      <c r="E26" s="432" t="e">
        <v>#REF!</v>
      </c>
      <c r="F26" s="432"/>
      <c r="G26" s="432"/>
      <c r="H26" s="432"/>
      <c r="I26" s="433" t="s">
        <v>6</v>
      </c>
    </row>
    <row r="27" spans="1:13" ht="12.75" customHeight="1">
      <c r="A27" s="93"/>
      <c r="B27" s="432"/>
      <c r="C27" s="432"/>
      <c r="D27" s="432"/>
      <c r="E27" s="432"/>
      <c r="F27" s="432"/>
      <c r="G27" s="432"/>
      <c r="H27" s="432"/>
      <c r="I27" s="433"/>
    </row>
    <row r="28" spans="1:13" ht="18" customHeight="1">
      <c r="A28" s="445" t="s">
        <v>257</v>
      </c>
      <c r="B28" s="439">
        <v>13233778</v>
      </c>
      <c r="C28" s="439">
        <v>12130978</v>
      </c>
      <c r="D28" s="439">
        <v>3145532</v>
      </c>
      <c r="E28" s="439">
        <v>278002.09999999998</v>
      </c>
      <c r="F28" s="439">
        <v>274835.09999999998</v>
      </c>
      <c r="G28" s="439">
        <v>274424.53999999998</v>
      </c>
      <c r="H28" s="439">
        <v>2867529.9</v>
      </c>
      <c r="I28" s="440">
        <v>8.8379994226731746</v>
      </c>
      <c r="K28" s="1"/>
      <c r="L28" s="1"/>
    </row>
    <row r="29" spans="1:13" ht="18" customHeight="1">
      <c r="A29" s="445" t="s">
        <v>258</v>
      </c>
      <c r="B29" s="439"/>
      <c r="C29" s="439" t="s">
        <v>6</v>
      </c>
      <c r="D29" s="439" t="s">
        <v>6</v>
      </c>
      <c r="E29" s="439" t="s">
        <v>6</v>
      </c>
      <c r="F29" s="439"/>
      <c r="G29" s="439"/>
      <c r="H29" s="439"/>
      <c r="I29" s="440" t="s">
        <v>6</v>
      </c>
    </row>
    <row r="30" spans="1:13" ht="18" customHeight="1">
      <c r="A30" s="445" t="s">
        <v>330</v>
      </c>
      <c r="B30" s="439"/>
      <c r="C30" s="439" t="s">
        <v>6</v>
      </c>
      <c r="D30" s="439" t="s">
        <v>6</v>
      </c>
      <c r="E30" s="439" t="s">
        <v>6</v>
      </c>
      <c r="F30" s="439"/>
      <c r="G30" s="439"/>
      <c r="H30" s="439"/>
      <c r="I30" s="440" t="s">
        <v>6</v>
      </c>
      <c r="K30" s="1"/>
    </row>
    <row r="31" spans="1:13" ht="18" customHeight="1">
      <c r="A31" s="445" t="s">
        <v>256</v>
      </c>
      <c r="B31" s="439">
        <v>126015</v>
      </c>
      <c r="C31" s="439">
        <v>134015</v>
      </c>
      <c r="D31" s="439">
        <v>134015</v>
      </c>
      <c r="E31" s="439">
        <v>9609.9500000000007</v>
      </c>
      <c r="F31" s="439">
        <v>9609.9500000000007</v>
      </c>
      <c r="G31" s="439">
        <v>900</v>
      </c>
      <c r="H31" s="439">
        <v>124405.05</v>
      </c>
      <c r="I31" s="440">
        <v>7.170801775920606</v>
      </c>
    </row>
    <row r="32" spans="1:13" ht="12.6" customHeight="1">
      <c r="A32" s="93"/>
      <c r="B32" s="432"/>
      <c r="C32" s="432"/>
      <c r="D32" s="432"/>
      <c r="E32" s="432"/>
      <c r="F32" s="432"/>
      <c r="G32" s="432"/>
      <c r="H32" s="432"/>
      <c r="I32" s="433"/>
    </row>
    <row r="33" spans="1:15" ht="7.9" customHeight="1">
      <c r="A33" s="93" t="s">
        <v>6</v>
      </c>
      <c r="B33" s="432"/>
      <c r="C33" s="441"/>
      <c r="D33" s="441"/>
      <c r="E33" s="432" t="s">
        <v>6</v>
      </c>
      <c r="F33" s="432"/>
      <c r="G33" s="441"/>
      <c r="H33" s="441" t="s">
        <v>6</v>
      </c>
      <c r="I33" s="442" t="s">
        <v>6</v>
      </c>
    </row>
    <row r="34" spans="1:15">
      <c r="A34" s="450" t="s">
        <v>260</v>
      </c>
      <c r="B34" s="434">
        <v>75692165</v>
      </c>
      <c r="C34" s="434">
        <v>75692165</v>
      </c>
      <c r="D34" s="434">
        <v>69358305</v>
      </c>
      <c r="E34" s="434">
        <v>6776859.209999999</v>
      </c>
      <c r="F34" s="434">
        <v>2174244.1799999997</v>
      </c>
      <c r="G34" s="438">
        <v>1914029.35</v>
      </c>
      <c r="H34" s="436">
        <v>62581445.789999999</v>
      </c>
      <c r="I34" s="437">
        <v>9.7707970372113309</v>
      </c>
    </row>
    <row r="35" spans="1:15" ht="4.5" customHeight="1">
      <c r="A35" s="93"/>
      <c r="B35" s="434"/>
      <c r="C35" s="434" t="s">
        <v>6</v>
      </c>
      <c r="D35" s="573" t="s">
        <v>6</v>
      </c>
      <c r="E35" s="434" t="s">
        <v>6</v>
      </c>
      <c r="F35" s="434"/>
      <c r="G35" s="27" t="s">
        <v>6</v>
      </c>
      <c r="H35" s="436"/>
      <c r="I35" s="437" t="s">
        <v>6</v>
      </c>
    </row>
    <row r="36" spans="1:15">
      <c r="A36" s="450" t="s">
        <v>263</v>
      </c>
      <c r="B36" s="434">
        <v>75692165</v>
      </c>
      <c r="C36" s="434">
        <v>75692165</v>
      </c>
      <c r="D36" s="434">
        <v>69358305</v>
      </c>
      <c r="E36" s="434">
        <v>6776859.209999999</v>
      </c>
      <c r="F36" s="434">
        <v>2174244.1799999997</v>
      </c>
      <c r="G36" s="436">
        <v>1914029.35</v>
      </c>
      <c r="H36" s="436">
        <v>62581445.789999999</v>
      </c>
      <c r="I36" s="437">
        <v>9.7707970372113309</v>
      </c>
      <c r="K36" t="s">
        <v>6</v>
      </c>
      <c r="M36" s="6"/>
      <c r="N36" s="6"/>
      <c r="O36" s="6"/>
    </row>
    <row r="37" spans="1:15" ht="6" customHeight="1">
      <c r="A37" s="93"/>
      <c r="B37" s="432"/>
      <c r="C37" s="432"/>
      <c r="D37" s="432"/>
      <c r="E37" s="432" t="s">
        <v>6</v>
      </c>
      <c r="F37" s="432"/>
      <c r="G37" s="441"/>
      <c r="H37" s="441" t="s">
        <v>6</v>
      </c>
      <c r="I37" s="442"/>
      <c r="M37" s="6"/>
      <c r="N37" s="6"/>
      <c r="O37" s="6"/>
    </row>
    <row r="38" spans="1:15">
      <c r="A38" s="445" t="s">
        <v>181</v>
      </c>
      <c r="B38" s="439">
        <v>28748221</v>
      </c>
      <c r="C38" s="439">
        <v>25483592</v>
      </c>
      <c r="D38" s="439">
        <v>24589779</v>
      </c>
      <c r="E38" s="561">
        <v>930774.86</v>
      </c>
      <c r="F38" s="439">
        <v>234982.69</v>
      </c>
      <c r="G38" s="439">
        <v>159855.31</v>
      </c>
      <c r="H38" s="443">
        <v>23659004.140000001</v>
      </c>
      <c r="I38" s="444">
        <v>3.7852103510161683</v>
      </c>
      <c r="J38" s="6"/>
      <c r="K38" s="1"/>
      <c r="L38" s="1"/>
      <c r="M38" s="6"/>
      <c r="N38" s="39"/>
      <c r="O38" s="6"/>
    </row>
    <row r="39" spans="1:15">
      <c r="A39" s="445" t="s">
        <v>188</v>
      </c>
      <c r="B39" s="439">
        <v>25866664</v>
      </c>
      <c r="C39" s="439">
        <v>27149965</v>
      </c>
      <c r="D39" s="439">
        <v>26132911</v>
      </c>
      <c r="E39" s="439">
        <v>3249244.2199999997</v>
      </c>
      <c r="F39" s="439">
        <v>870502.76</v>
      </c>
      <c r="G39" s="439">
        <v>727173.74000000011</v>
      </c>
      <c r="H39" s="443">
        <v>22883666.780000001</v>
      </c>
      <c r="I39" s="444">
        <v>12.433533409270785</v>
      </c>
      <c r="J39" s="6"/>
      <c r="K39" s="1"/>
      <c r="L39" s="1"/>
      <c r="M39" s="6"/>
      <c r="N39" s="39"/>
      <c r="O39" s="6"/>
    </row>
    <row r="40" spans="1:15">
      <c r="A40" s="445" t="s">
        <v>189</v>
      </c>
      <c r="B40" s="439">
        <v>21077280</v>
      </c>
      <c r="C40" s="439">
        <v>23058608</v>
      </c>
      <c r="D40" s="439">
        <v>18635615</v>
      </c>
      <c r="E40" s="439">
        <v>2596840.13</v>
      </c>
      <c r="F40" s="439">
        <v>1068758.73</v>
      </c>
      <c r="G40" s="439">
        <v>1027000.3</v>
      </c>
      <c r="H40" s="443">
        <v>16038774.870000001</v>
      </c>
      <c r="I40" s="444">
        <v>13.934823884266764</v>
      </c>
      <c r="J40" s="6"/>
      <c r="K40" s="1"/>
      <c r="L40" s="1"/>
      <c r="M40" s="6"/>
      <c r="N40" s="6"/>
      <c r="O40" s="6"/>
    </row>
    <row r="41" spans="1:15" ht="7.5" customHeight="1">
      <c r="A41" s="93"/>
      <c r="B41" s="432"/>
      <c r="C41" s="441"/>
      <c r="D41" s="441"/>
      <c r="E41" s="441" t="s">
        <v>6</v>
      </c>
      <c r="F41" s="441"/>
      <c r="G41" s="441"/>
      <c r="H41" s="441" t="s">
        <v>6</v>
      </c>
      <c r="I41" s="442" t="s">
        <v>6</v>
      </c>
    </row>
    <row r="42" spans="1:15">
      <c r="A42" s="450" t="s">
        <v>264</v>
      </c>
      <c r="B42" s="432"/>
      <c r="C42" s="441">
        <v>0</v>
      </c>
      <c r="D42" s="441">
        <v>0</v>
      </c>
      <c r="E42" s="441" t="s">
        <v>6</v>
      </c>
      <c r="F42" s="441"/>
      <c r="G42" s="441">
        <v>0</v>
      </c>
      <c r="H42" s="441" t="s">
        <v>6</v>
      </c>
      <c r="I42" s="442" t="s">
        <v>6</v>
      </c>
    </row>
    <row r="43" spans="1:15" ht="9" customHeight="1">
      <c r="A43" s="445"/>
      <c r="B43" s="432"/>
      <c r="C43" s="441"/>
      <c r="D43" s="441"/>
      <c r="E43" s="441" t="s">
        <v>6</v>
      </c>
      <c r="F43" s="441"/>
      <c r="G43" s="441" t="s">
        <v>6</v>
      </c>
      <c r="H43" s="441" t="s">
        <v>6</v>
      </c>
      <c r="I43" s="442" t="s">
        <v>6</v>
      </c>
    </row>
    <row r="44" spans="1:15">
      <c r="A44" s="445" t="s">
        <v>182</v>
      </c>
      <c r="B44" s="432"/>
      <c r="C44" s="441"/>
      <c r="D44" s="441"/>
      <c r="E44" s="441" t="s">
        <v>6</v>
      </c>
      <c r="F44" s="441"/>
      <c r="G44" s="441"/>
      <c r="H44" s="441" t="s">
        <v>6</v>
      </c>
      <c r="I44" s="442" t="s">
        <v>6</v>
      </c>
    </row>
    <row r="45" spans="1:15">
      <c r="A45" s="445" t="s">
        <v>183</v>
      </c>
      <c r="B45" s="432"/>
      <c r="C45" s="441"/>
      <c r="D45" s="441"/>
      <c r="E45" s="441" t="s">
        <v>6</v>
      </c>
      <c r="F45" s="441"/>
      <c r="G45" s="441"/>
      <c r="H45" s="441" t="s">
        <v>6</v>
      </c>
      <c r="I45" s="442" t="s">
        <v>6</v>
      </c>
    </row>
    <row r="46" spans="1:15">
      <c r="A46" s="445" t="s">
        <v>184</v>
      </c>
      <c r="B46" s="432"/>
      <c r="C46" s="441"/>
      <c r="D46" s="441"/>
      <c r="E46" s="441" t="s">
        <v>6</v>
      </c>
      <c r="F46" s="441"/>
      <c r="G46" s="441"/>
      <c r="H46" s="441" t="s">
        <v>6</v>
      </c>
      <c r="I46" s="442" t="s">
        <v>6</v>
      </c>
    </row>
    <row r="47" spans="1:15">
      <c r="A47" s="445" t="s">
        <v>185</v>
      </c>
      <c r="B47" s="432"/>
      <c r="C47" s="441" t="s">
        <v>6</v>
      </c>
      <c r="D47" s="441" t="s">
        <v>6</v>
      </c>
      <c r="E47" s="441" t="s">
        <v>6</v>
      </c>
      <c r="F47" s="441"/>
      <c r="G47" s="441"/>
      <c r="H47" s="441" t="s">
        <v>6</v>
      </c>
      <c r="I47" s="442" t="s">
        <v>6</v>
      </c>
    </row>
    <row r="48" spans="1:15">
      <c r="A48" s="445" t="s">
        <v>186</v>
      </c>
      <c r="B48" s="432"/>
      <c r="C48" s="441" t="s">
        <v>6</v>
      </c>
      <c r="D48" s="441" t="s">
        <v>6</v>
      </c>
      <c r="E48" s="441" t="s">
        <v>6</v>
      </c>
      <c r="F48" s="441"/>
      <c r="G48" s="441"/>
      <c r="H48" s="441" t="s">
        <v>29</v>
      </c>
      <c r="I48" s="442" t="s">
        <v>6</v>
      </c>
    </row>
    <row r="49" spans="1:9" ht="6.75" customHeight="1">
      <c r="A49" s="93"/>
      <c r="B49" s="234"/>
      <c r="C49" s="232"/>
      <c r="D49" s="232"/>
      <c r="E49" s="232" t="s">
        <v>6</v>
      </c>
      <c r="F49" s="232"/>
      <c r="G49" s="232"/>
      <c r="H49" s="232" t="s">
        <v>6</v>
      </c>
      <c r="I49" s="233" t="s">
        <v>6</v>
      </c>
    </row>
    <row r="50" spans="1:9" ht="13.5">
      <c r="A50" s="450" t="s">
        <v>265</v>
      </c>
      <c r="B50" s="234"/>
      <c r="C50" s="232">
        <v>0</v>
      </c>
      <c r="D50" s="232">
        <v>0</v>
      </c>
      <c r="E50" s="232" t="s">
        <v>6</v>
      </c>
      <c r="F50" s="232"/>
      <c r="G50" s="232">
        <v>0</v>
      </c>
      <c r="H50" s="232" t="s">
        <v>29</v>
      </c>
      <c r="I50" s="233" t="s">
        <v>6</v>
      </c>
    </row>
    <row r="51" spans="1:9" ht="7.5" customHeight="1">
      <c r="A51" s="93"/>
      <c r="B51" s="234"/>
      <c r="C51" s="232" t="s">
        <v>6</v>
      </c>
      <c r="D51" s="232"/>
      <c r="E51" s="232" t="s">
        <v>6</v>
      </c>
      <c r="F51" s="232"/>
      <c r="G51" s="232"/>
      <c r="H51" s="232" t="s">
        <v>6</v>
      </c>
      <c r="I51" s="233" t="s">
        <v>6</v>
      </c>
    </row>
    <row r="52" spans="1:9" ht="13.5">
      <c r="A52" s="445" t="s">
        <v>55</v>
      </c>
      <c r="B52" s="234"/>
      <c r="C52" s="232" t="s">
        <v>6</v>
      </c>
      <c r="D52" s="232"/>
      <c r="E52" s="232" t="s">
        <v>6</v>
      </c>
      <c r="F52" s="232"/>
      <c r="G52" s="232"/>
      <c r="H52" s="232" t="s">
        <v>6</v>
      </c>
      <c r="I52" s="233" t="s">
        <v>6</v>
      </c>
    </row>
    <row r="53" spans="1:9" ht="13.5">
      <c r="A53" s="445" t="s">
        <v>187</v>
      </c>
      <c r="B53" s="234"/>
      <c r="C53" s="232" t="s">
        <v>6</v>
      </c>
      <c r="D53" s="232"/>
      <c r="E53" s="232" t="s">
        <v>6</v>
      </c>
      <c r="F53" s="232"/>
      <c r="G53" s="232"/>
      <c r="H53" s="232" t="s">
        <v>6</v>
      </c>
      <c r="I53" s="233" t="s">
        <v>6</v>
      </c>
    </row>
    <row r="54" spans="1:9" ht="4.5" customHeight="1">
      <c r="A54" s="446"/>
      <c r="B54" s="237"/>
      <c r="C54" s="238"/>
      <c r="D54" s="238"/>
      <c r="E54" s="238" t="s">
        <v>6</v>
      </c>
      <c r="F54" s="238"/>
      <c r="G54" s="238"/>
      <c r="H54" s="238" t="s">
        <v>6</v>
      </c>
      <c r="I54" s="239" t="s">
        <v>6</v>
      </c>
    </row>
    <row r="55" spans="1:9" ht="15" hidden="1">
      <c r="A55" s="447" t="s">
        <v>380</v>
      </c>
      <c r="B55" s="240"/>
      <c r="C55" s="92">
        <f>SUM(C56)</f>
        <v>0</v>
      </c>
      <c r="D55" s="92">
        <f>SUM(D56)</f>
        <v>0</v>
      </c>
      <c r="E55" s="92" t="e">
        <f>+#REF!+#REF!</f>
        <v>#REF!</v>
      </c>
      <c r="F55" s="92"/>
      <c r="G55" s="92">
        <f>SUM(G56)</f>
        <v>32083</v>
      </c>
      <c r="H55" s="92" t="e">
        <f>+D55-E55</f>
        <v>#REF!</v>
      </c>
      <c r="I55" s="241" t="e">
        <f>+E55/D55*100</f>
        <v>#REF!</v>
      </c>
    </row>
    <row r="56" spans="1:9" ht="12.75" hidden="1" customHeight="1">
      <c r="A56" s="445" t="s">
        <v>56</v>
      </c>
      <c r="B56" s="242"/>
      <c r="C56" s="94">
        <v>0</v>
      </c>
      <c r="D56" s="94">
        <v>0</v>
      </c>
      <c r="E56" s="92" t="e">
        <f>+#REF!+#REF!</f>
        <v>#REF!</v>
      </c>
      <c r="F56" s="92"/>
      <c r="G56" s="94">
        <v>32083</v>
      </c>
      <c r="H56" s="92" t="e">
        <f>+D56-E56</f>
        <v>#REF!</v>
      </c>
      <c r="I56" s="97" t="e">
        <f>+E56/D56*100</f>
        <v>#REF!</v>
      </c>
    </row>
    <row r="57" spans="1:9" ht="14.25" hidden="1">
      <c r="A57" s="448" t="s">
        <v>57</v>
      </c>
      <c r="B57" s="243"/>
      <c r="C57" s="94">
        <v>0</v>
      </c>
      <c r="D57" s="94">
        <v>0</v>
      </c>
      <c r="E57" s="92" t="e">
        <f>+#REF!+#REF!</f>
        <v>#REF!</v>
      </c>
      <c r="F57" s="92"/>
      <c r="G57" s="94"/>
      <c r="H57" s="94"/>
      <c r="I57" s="97"/>
    </row>
    <row r="58" spans="1:9" ht="6" customHeight="1" thickBot="1">
      <c r="A58" s="449"/>
      <c r="B58" s="244"/>
      <c r="C58" s="245"/>
      <c r="D58" s="245"/>
      <c r="E58" s="246" t="s">
        <v>6</v>
      </c>
      <c r="F58" s="246"/>
      <c r="G58" s="245"/>
      <c r="H58" s="245"/>
      <c r="I58" s="247"/>
    </row>
    <row r="59" spans="1:9" ht="15.75">
      <c r="A59" s="137"/>
      <c r="B59" s="137"/>
      <c r="C59" s="68"/>
      <c r="D59" s="68"/>
      <c r="E59" s="68"/>
      <c r="F59" s="68"/>
      <c r="G59" s="68"/>
      <c r="H59" s="68"/>
      <c r="I59" s="248"/>
    </row>
    <row r="60" spans="1:9">
      <c r="A60" s="34" t="s">
        <v>29</v>
      </c>
      <c r="B60" s="34"/>
      <c r="C60" s="37"/>
      <c r="D60" s="37"/>
      <c r="E60" s="35"/>
      <c r="F60" s="35"/>
      <c r="G60" s="35"/>
      <c r="H60" s="35"/>
      <c r="I60" s="36"/>
    </row>
    <row r="61" spans="1:9">
      <c r="A61" s="34" t="s">
        <v>6</v>
      </c>
      <c r="B61" s="34"/>
      <c r="C61" s="37"/>
      <c r="D61" s="37"/>
      <c r="E61" s="35"/>
      <c r="F61" s="35"/>
      <c r="G61" s="35"/>
      <c r="H61" s="35"/>
      <c r="I61" s="36"/>
    </row>
    <row r="62" spans="1:9">
      <c r="A62" s="34" t="s">
        <v>6</v>
      </c>
      <c r="B62" s="34"/>
      <c r="C62" s="37"/>
      <c r="D62" s="37"/>
      <c r="E62" s="35"/>
      <c r="F62" s="35"/>
      <c r="G62" s="35"/>
      <c r="H62" s="35"/>
      <c r="I62" s="36"/>
    </row>
    <row r="63" spans="1:9">
      <c r="A63" s="33" t="s">
        <v>6</v>
      </c>
      <c r="B63" s="33"/>
      <c r="C63" s="32"/>
      <c r="D63" s="32"/>
      <c r="E63" s="32"/>
      <c r="F63" s="32"/>
      <c r="G63" s="32"/>
      <c r="H63" s="32"/>
      <c r="I63" s="36"/>
    </row>
    <row r="64" spans="1:9">
      <c r="A64" s="33" t="s">
        <v>6</v>
      </c>
      <c r="B64" s="33"/>
      <c r="C64" s="32"/>
      <c r="D64" s="32"/>
      <c r="E64" s="32"/>
      <c r="F64" s="32"/>
      <c r="G64" s="32"/>
      <c r="H64" s="32"/>
      <c r="I64" s="36"/>
    </row>
    <row r="65" spans="1:9">
      <c r="A65" s="33" t="s">
        <v>6</v>
      </c>
      <c r="B65" s="33"/>
      <c r="C65" s="32"/>
      <c r="D65" s="32"/>
      <c r="E65" s="32"/>
      <c r="F65" s="32"/>
      <c r="G65" s="32"/>
      <c r="H65" s="32"/>
      <c r="I65" s="36"/>
    </row>
    <row r="66" spans="1:9">
      <c r="A66" s="33" t="s">
        <v>6</v>
      </c>
      <c r="B66" s="33"/>
      <c r="C66" s="32"/>
      <c r="D66" s="32"/>
      <c r="E66" s="32"/>
      <c r="F66" s="32"/>
      <c r="G66" s="32"/>
      <c r="H66" s="32"/>
      <c r="I66" s="36"/>
    </row>
    <row r="67" spans="1:9">
      <c r="A67" s="33" t="s">
        <v>6</v>
      </c>
      <c r="B67" s="33"/>
      <c r="C67" s="32"/>
      <c r="D67" s="32"/>
      <c r="E67" s="32"/>
      <c r="F67" s="32"/>
      <c r="G67" s="32"/>
      <c r="H67" s="32"/>
      <c r="I67" s="36"/>
    </row>
    <row r="68" spans="1:9">
      <c r="A68" s="33" t="s">
        <v>6</v>
      </c>
      <c r="B68" s="33"/>
      <c r="C68" s="32"/>
      <c r="D68" s="32"/>
      <c r="E68" s="32"/>
      <c r="F68" s="32"/>
      <c r="G68" s="32"/>
      <c r="H68" s="32"/>
      <c r="I68" s="36"/>
    </row>
    <row r="69" spans="1:9" ht="74.25" customHeight="1">
      <c r="A69" s="33" t="s">
        <v>6</v>
      </c>
      <c r="B69" s="33"/>
      <c r="C69" s="32"/>
      <c r="D69" s="32"/>
      <c r="E69" s="32"/>
      <c r="F69" s="32"/>
      <c r="G69" s="32"/>
      <c r="H69" s="32"/>
      <c r="I69" s="36"/>
    </row>
    <row r="70" spans="1:9">
      <c r="A70" s="27" t="s">
        <v>6</v>
      </c>
      <c r="C70" s="32"/>
      <c r="D70" s="32"/>
      <c r="E70" s="32"/>
      <c r="F70" s="32"/>
      <c r="G70" s="32"/>
      <c r="H70" s="32"/>
      <c r="I70" s="36"/>
    </row>
    <row r="71" spans="1:9">
      <c r="C71" s="32"/>
      <c r="D71" s="32"/>
      <c r="E71" s="32"/>
      <c r="F71" s="32"/>
      <c r="G71" s="32"/>
      <c r="H71" s="32"/>
      <c r="I71" s="36"/>
    </row>
    <row r="72" spans="1:9">
      <c r="A72" s="27" t="s">
        <v>6</v>
      </c>
      <c r="C72" s="32"/>
      <c r="D72" s="32"/>
      <c r="E72" s="32"/>
      <c r="F72" s="32"/>
      <c r="G72" s="32"/>
      <c r="H72" s="32"/>
      <c r="I72" s="36"/>
    </row>
    <row r="73" spans="1:9">
      <c r="A73" s="27" t="s">
        <v>6</v>
      </c>
      <c r="C73" s="32"/>
      <c r="D73" s="32"/>
      <c r="E73" s="32"/>
      <c r="F73" s="32"/>
      <c r="G73" s="32"/>
      <c r="H73" s="32"/>
      <c r="I73" s="36"/>
    </row>
    <row r="74" spans="1:9">
      <c r="C74" s="32"/>
      <c r="D74" s="32"/>
      <c r="E74" s="32"/>
      <c r="F74" s="32"/>
      <c r="G74" s="32"/>
      <c r="H74" s="32"/>
      <c r="I74" s="36"/>
    </row>
    <row r="75" spans="1:9">
      <c r="C75" s="32"/>
      <c r="D75" s="32"/>
      <c r="E75" s="32"/>
      <c r="F75" s="32"/>
      <c r="G75" s="32"/>
      <c r="H75" s="32"/>
      <c r="I75" s="36"/>
    </row>
    <row r="76" spans="1:9">
      <c r="C76" s="32"/>
      <c r="D76" s="32"/>
      <c r="E76" s="32"/>
      <c r="F76" s="32"/>
      <c r="G76" s="32"/>
      <c r="H76" s="32"/>
      <c r="I76" s="36"/>
    </row>
    <row r="77" spans="1:9">
      <c r="C77" s="32"/>
      <c r="D77" s="32"/>
      <c r="E77" s="32"/>
      <c r="F77" s="32"/>
      <c r="G77" s="32"/>
      <c r="H77" s="32"/>
      <c r="I77" s="36"/>
    </row>
    <row r="78" spans="1:9">
      <c r="C78" s="32"/>
      <c r="D78" s="32"/>
      <c r="E78" s="32"/>
      <c r="F78" s="32"/>
      <c r="G78" s="32"/>
      <c r="H78" s="32"/>
      <c r="I78" s="36"/>
    </row>
    <row r="79" spans="1:9">
      <c r="C79" s="32"/>
      <c r="D79" s="32"/>
      <c r="E79" s="32"/>
      <c r="F79" s="32"/>
      <c r="G79" s="32"/>
      <c r="H79" s="32"/>
      <c r="I79" s="36"/>
    </row>
    <row r="80" spans="1:9">
      <c r="C80" s="32"/>
      <c r="D80" s="32"/>
      <c r="E80" s="32"/>
      <c r="F80" s="32"/>
      <c r="G80" s="32"/>
      <c r="H80" s="32"/>
      <c r="I80" s="36"/>
    </row>
    <row r="81" spans="3:9">
      <c r="C81" s="32"/>
      <c r="D81" s="32"/>
      <c r="E81" s="32"/>
      <c r="F81" s="32"/>
      <c r="G81" s="32"/>
      <c r="H81" s="32"/>
      <c r="I81" s="36"/>
    </row>
    <row r="82" spans="3:9">
      <c r="C82" s="32"/>
      <c r="D82" s="32"/>
      <c r="E82" s="32"/>
      <c r="F82" s="32"/>
      <c r="G82" s="32"/>
      <c r="H82" s="32"/>
      <c r="I82" s="36"/>
    </row>
    <row r="83" spans="3:9">
      <c r="C83" s="32"/>
      <c r="D83" s="32"/>
      <c r="E83" s="32"/>
      <c r="F83" s="32"/>
      <c r="G83" s="32"/>
      <c r="H83" s="32"/>
      <c r="I83" s="36"/>
    </row>
    <row r="84" spans="3:9">
      <c r="C84" s="32"/>
      <c r="D84" s="32"/>
      <c r="E84" s="32"/>
      <c r="F84" s="32"/>
      <c r="G84" s="32"/>
      <c r="H84" s="32"/>
      <c r="I84" s="36"/>
    </row>
    <row r="85" spans="3:9">
      <c r="C85" s="32"/>
      <c r="D85" s="32"/>
      <c r="E85" s="32"/>
      <c r="F85" s="32"/>
      <c r="G85" s="32"/>
      <c r="H85" s="32"/>
      <c r="I85" s="36"/>
    </row>
    <row r="86" spans="3:9">
      <c r="C86" s="32"/>
      <c r="D86" s="32"/>
      <c r="E86" s="32"/>
      <c r="F86" s="32"/>
      <c r="G86" s="32"/>
      <c r="H86" s="32"/>
      <c r="I86" s="36"/>
    </row>
    <row r="87" spans="3:9">
      <c r="C87" s="32"/>
      <c r="D87" s="32"/>
      <c r="E87" s="32"/>
      <c r="F87" s="32"/>
      <c r="G87" s="32"/>
      <c r="H87" s="32"/>
      <c r="I87" s="36"/>
    </row>
    <row r="88" spans="3:9">
      <c r="C88" s="32"/>
      <c r="D88" s="32"/>
      <c r="E88" s="32"/>
      <c r="F88" s="32"/>
      <c r="G88" s="32"/>
      <c r="H88" s="32"/>
      <c r="I88" s="36"/>
    </row>
    <row r="89" spans="3:9">
      <c r="C89" s="32"/>
      <c r="D89" s="32"/>
      <c r="E89" s="32"/>
      <c r="F89" s="32"/>
      <c r="G89" s="32"/>
      <c r="H89" s="32"/>
      <c r="I89" s="36"/>
    </row>
    <row r="90" spans="3:9">
      <c r="C90" s="32"/>
      <c r="D90" s="32"/>
      <c r="E90" s="32"/>
      <c r="F90" s="32"/>
      <c r="G90" s="32"/>
      <c r="H90" s="32"/>
      <c r="I90" s="36"/>
    </row>
    <row r="91" spans="3:9">
      <c r="C91" s="32"/>
      <c r="D91" s="32"/>
      <c r="E91" s="32"/>
      <c r="F91" s="32"/>
      <c r="G91" s="32"/>
      <c r="H91" s="32"/>
      <c r="I91" s="36"/>
    </row>
    <row r="92" spans="3:9">
      <c r="C92" s="32"/>
      <c r="D92" s="32"/>
      <c r="E92" s="32"/>
      <c r="F92" s="32"/>
      <c r="G92" s="32"/>
      <c r="H92" s="32"/>
      <c r="I92" s="36"/>
    </row>
    <row r="93" spans="3:9">
      <c r="C93" s="32"/>
      <c r="D93" s="32"/>
      <c r="E93" s="32"/>
      <c r="F93" s="32"/>
      <c r="G93" s="32"/>
      <c r="H93" s="32"/>
      <c r="I93" s="36"/>
    </row>
    <row r="94" spans="3:9">
      <c r="C94" s="32"/>
      <c r="D94" s="32"/>
      <c r="E94" s="32"/>
      <c r="F94" s="32"/>
      <c r="G94" s="32"/>
      <c r="H94" s="32"/>
      <c r="I94" s="36"/>
    </row>
    <row r="95" spans="3:9">
      <c r="C95" s="32"/>
      <c r="D95" s="32"/>
      <c r="E95" s="32"/>
      <c r="F95" s="32"/>
      <c r="G95" s="32"/>
      <c r="H95" s="32"/>
      <c r="I95" s="36"/>
    </row>
    <row r="96" spans="3:9">
      <c r="C96" s="32"/>
      <c r="D96" s="32"/>
      <c r="E96" s="32"/>
      <c r="F96" s="32"/>
      <c r="G96" s="32"/>
      <c r="H96" s="32"/>
      <c r="I96" s="36"/>
    </row>
    <row r="97" spans="3:9">
      <c r="C97" s="32"/>
      <c r="D97" s="32"/>
      <c r="E97" s="32"/>
      <c r="F97" s="32"/>
      <c r="G97" s="32"/>
      <c r="H97" s="32"/>
      <c r="I97" s="36"/>
    </row>
    <row r="98" spans="3:9">
      <c r="C98" s="32"/>
      <c r="D98" s="32"/>
      <c r="E98" s="32"/>
      <c r="F98" s="32"/>
      <c r="G98" s="32"/>
      <c r="H98" s="32"/>
      <c r="I98" s="36"/>
    </row>
    <row r="99" spans="3:9">
      <c r="C99" s="32"/>
      <c r="D99" s="32"/>
      <c r="E99" s="32"/>
      <c r="F99" s="32"/>
      <c r="G99" s="32"/>
      <c r="H99" s="32"/>
      <c r="I99" s="36"/>
    </row>
    <row r="100" spans="3:9">
      <c r="C100" s="32"/>
      <c r="D100" s="32"/>
      <c r="E100" s="32"/>
      <c r="F100" s="32"/>
      <c r="G100" s="32"/>
      <c r="H100" s="32"/>
      <c r="I100" s="36"/>
    </row>
    <row r="101" spans="3:9">
      <c r="C101" s="32"/>
      <c r="D101" s="32"/>
      <c r="E101" s="32"/>
      <c r="F101" s="32"/>
      <c r="G101" s="32"/>
      <c r="H101" s="32"/>
      <c r="I101" s="36"/>
    </row>
    <row r="102" spans="3:9">
      <c r="C102" s="32"/>
      <c r="D102" s="32"/>
      <c r="E102" s="32"/>
      <c r="F102" s="32"/>
      <c r="G102" s="32"/>
      <c r="H102" s="32"/>
      <c r="I102" s="36"/>
    </row>
    <row r="103" spans="3:9">
      <c r="C103" s="32"/>
      <c r="D103" s="32"/>
      <c r="E103" s="32"/>
      <c r="F103" s="32"/>
      <c r="G103" s="32"/>
      <c r="H103" s="32"/>
      <c r="I103" s="36"/>
    </row>
    <row r="104" spans="3:9">
      <c r="C104" s="32"/>
      <c r="D104" s="32"/>
      <c r="E104" s="32"/>
      <c r="F104" s="32"/>
      <c r="G104" s="32"/>
      <c r="H104" s="32"/>
      <c r="I104" s="36"/>
    </row>
    <row r="105" spans="3:9">
      <c r="C105" s="32"/>
      <c r="D105" s="32"/>
      <c r="E105" s="32"/>
      <c r="F105" s="32"/>
      <c r="G105" s="32"/>
      <c r="H105" s="32"/>
      <c r="I105" s="36"/>
    </row>
    <row r="106" spans="3:9">
      <c r="C106" s="32"/>
      <c r="D106" s="32"/>
      <c r="E106" s="32"/>
      <c r="F106" s="32"/>
      <c r="G106" s="32"/>
      <c r="H106" s="32"/>
      <c r="I106" s="36"/>
    </row>
    <row r="107" spans="3:9">
      <c r="C107" s="32"/>
      <c r="D107" s="32"/>
      <c r="E107" s="32"/>
      <c r="F107" s="32"/>
      <c r="G107" s="32"/>
      <c r="H107" s="32"/>
      <c r="I107" s="36"/>
    </row>
    <row r="108" spans="3:9">
      <c r="C108" s="32"/>
      <c r="D108" s="32"/>
      <c r="E108" s="32"/>
      <c r="F108" s="32"/>
      <c r="G108" s="32"/>
      <c r="H108" s="32"/>
      <c r="I108" s="36"/>
    </row>
    <row r="109" spans="3:9">
      <c r="C109" s="32"/>
      <c r="D109" s="32"/>
      <c r="E109" s="32"/>
      <c r="F109" s="32"/>
      <c r="G109" s="32"/>
      <c r="H109" s="32"/>
      <c r="I109" s="36"/>
    </row>
    <row r="110" spans="3:9">
      <c r="C110" s="32"/>
      <c r="D110" s="32"/>
      <c r="E110" s="32"/>
      <c r="F110" s="32"/>
      <c r="G110" s="32"/>
      <c r="H110" s="32"/>
      <c r="I110" s="36"/>
    </row>
    <row r="111" spans="3:9">
      <c r="C111" s="32"/>
      <c r="D111" s="32"/>
      <c r="E111" s="32"/>
      <c r="F111" s="32"/>
      <c r="G111" s="32"/>
      <c r="H111" s="32"/>
      <c r="I111" s="36"/>
    </row>
    <row r="112" spans="3:9">
      <c r="C112" s="32"/>
      <c r="D112" s="32"/>
      <c r="E112" s="32"/>
      <c r="F112" s="32"/>
      <c r="G112" s="32"/>
      <c r="H112" s="32"/>
      <c r="I112" s="36"/>
    </row>
    <row r="113" spans="3:9">
      <c r="C113" s="32"/>
      <c r="D113" s="32"/>
      <c r="E113" s="32"/>
      <c r="F113" s="32"/>
      <c r="G113" s="32"/>
      <c r="H113" s="32"/>
      <c r="I113" s="36"/>
    </row>
    <row r="114" spans="3:9">
      <c r="C114" s="32"/>
      <c r="D114" s="32"/>
      <c r="E114" s="32"/>
      <c r="F114" s="32"/>
      <c r="G114" s="32"/>
      <c r="H114" s="32"/>
      <c r="I114" s="36"/>
    </row>
    <row r="115" spans="3:9">
      <c r="C115" s="32"/>
      <c r="D115" s="32"/>
      <c r="E115" s="32"/>
      <c r="F115" s="32"/>
      <c r="G115" s="32"/>
      <c r="H115" s="32"/>
      <c r="I115" s="36"/>
    </row>
    <row r="116" spans="3:9">
      <c r="C116" s="32"/>
      <c r="D116" s="32"/>
      <c r="E116" s="32"/>
      <c r="F116" s="32"/>
      <c r="G116" s="32"/>
      <c r="H116" s="32"/>
      <c r="I116" s="36"/>
    </row>
    <row r="117" spans="3:9">
      <c r="C117" s="32"/>
      <c r="D117" s="32"/>
      <c r="E117" s="32"/>
      <c r="F117" s="32"/>
      <c r="G117" s="32"/>
      <c r="H117" s="32"/>
      <c r="I117" s="36"/>
    </row>
    <row r="118" spans="3:9">
      <c r="C118" s="32"/>
      <c r="D118" s="32"/>
      <c r="E118" s="32"/>
      <c r="F118" s="32"/>
      <c r="G118" s="32"/>
      <c r="H118" s="32"/>
      <c r="I118" s="36"/>
    </row>
    <row r="119" spans="3:9">
      <c r="C119" s="32"/>
      <c r="D119" s="32"/>
      <c r="E119" s="32"/>
      <c r="F119" s="32"/>
      <c r="G119" s="32"/>
      <c r="H119" s="32"/>
      <c r="I119" s="36"/>
    </row>
    <row r="120" spans="3:9">
      <c r="C120" s="32"/>
      <c r="D120" s="32"/>
      <c r="E120" s="32"/>
      <c r="F120" s="32"/>
      <c r="G120" s="32"/>
      <c r="H120" s="32"/>
      <c r="I120" s="36"/>
    </row>
    <row r="121" spans="3:9">
      <c r="C121" s="32"/>
      <c r="D121" s="32"/>
      <c r="E121" s="32"/>
      <c r="F121" s="32"/>
      <c r="G121" s="32"/>
      <c r="H121" s="32"/>
      <c r="I121" s="36"/>
    </row>
    <row r="122" spans="3:9">
      <c r="C122" s="32"/>
      <c r="D122" s="32"/>
      <c r="E122" s="32"/>
      <c r="F122" s="32"/>
      <c r="G122" s="32"/>
      <c r="H122" s="32"/>
      <c r="I122" s="36"/>
    </row>
    <row r="123" spans="3:9">
      <c r="C123" s="32"/>
      <c r="D123" s="32"/>
      <c r="E123" s="32"/>
      <c r="F123" s="32"/>
      <c r="G123" s="32"/>
      <c r="H123" s="32"/>
      <c r="I123" s="36"/>
    </row>
    <row r="124" spans="3:9">
      <c r="C124" s="32"/>
      <c r="D124" s="32"/>
      <c r="E124" s="32"/>
      <c r="F124" s="32"/>
      <c r="G124" s="32"/>
      <c r="H124" s="32"/>
      <c r="I124" s="36"/>
    </row>
    <row r="125" spans="3:9">
      <c r="C125" s="32"/>
      <c r="D125" s="32"/>
      <c r="E125" s="32"/>
      <c r="F125" s="32"/>
      <c r="G125" s="32"/>
      <c r="H125" s="32"/>
      <c r="I125" s="36"/>
    </row>
    <row r="126" spans="3:9">
      <c r="C126" s="32"/>
      <c r="D126" s="32"/>
      <c r="E126" s="32"/>
      <c r="F126" s="32"/>
      <c r="G126" s="32"/>
      <c r="H126" s="32"/>
      <c r="I126" s="36"/>
    </row>
    <row r="127" spans="3:9">
      <c r="C127" s="32"/>
      <c r="D127" s="32"/>
      <c r="E127" s="32"/>
      <c r="F127" s="32"/>
      <c r="G127" s="32"/>
      <c r="H127" s="32"/>
      <c r="I127" s="36"/>
    </row>
    <row r="128" spans="3:9">
      <c r="C128" s="32"/>
      <c r="D128" s="32"/>
      <c r="E128" s="32"/>
      <c r="F128" s="32"/>
      <c r="G128" s="32"/>
      <c r="H128" s="32"/>
      <c r="I128" s="36"/>
    </row>
    <row r="129" spans="9:9">
      <c r="I129" s="36"/>
    </row>
    <row r="130" spans="9:9">
      <c r="I130" s="36"/>
    </row>
    <row r="131" spans="9:9">
      <c r="I131" s="36"/>
    </row>
    <row r="132" spans="9:9">
      <c r="I132" s="36"/>
    </row>
    <row r="133" spans="9:9">
      <c r="I133" s="36"/>
    </row>
    <row r="134" spans="9:9">
      <c r="I134" s="36"/>
    </row>
    <row r="135" spans="9:9">
      <c r="I135" s="36"/>
    </row>
    <row r="136" spans="9:9">
      <c r="I136" s="36"/>
    </row>
    <row r="137" spans="9:9">
      <c r="I137" s="36"/>
    </row>
    <row r="138" spans="9:9">
      <c r="I138" s="36"/>
    </row>
    <row r="139" spans="9:9">
      <c r="I139" s="36"/>
    </row>
    <row r="140" spans="9:9">
      <c r="I140" s="36"/>
    </row>
    <row r="141" spans="9:9">
      <c r="I141" s="36"/>
    </row>
    <row r="142" spans="9:9">
      <c r="I142" s="36"/>
    </row>
    <row r="143" spans="9:9">
      <c r="I143" s="36"/>
    </row>
    <row r="144" spans="9:9">
      <c r="I144" s="36"/>
    </row>
    <row r="145" spans="9:9">
      <c r="I145" s="36"/>
    </row>
    <row r="146" spans="9:9">
      <c r="I146" s="36"/>
    </row>
    <row r="147" spans="9:9">
      <c r="I147" s="36"/>
    </row>
    <row r="148" spans="9:9">
      <c r="I148" s="36"/>
    </row>
    <row r="149" spans="9:9">
      <c r="I149" s="36"/>
    </row>
    <row r="150" spans="9:9">
      <c r="I150" s="36"/>
    </row>
    <row r="151" spans="9:9">
      <c r="I151" s="36"/>
    </row>
    <row r="152" spans="9:9">
      <c r="I152" s="36"/>
    </row>
    <row r="153" spans="9:9">
      <c r="I153" s="36"/>
    </row>
    <row r="154" spans="9:9">
      <c r="I154" s="36"/>
    </row>
    <row r="155" spans="9:9">
      <c r="I155" s="36"/>
    </row>
    <row r="156" spans="9:9">
      <c r="I156" s="36"/>
    </row>
    <row r="157" spans="9:9">
      <c r="I157" s="36"/>
    </row>
    <row r="158" spans="9:9">
      <c r="I158" s="36"/>
    </row>
    <row r="159" spans="9:9">
      <c r="I159" s="36"/>
    </row>
    <row r="160" spans="9:9">
      <c r="I160" s="36"/>
    </row>
    <row r="161" spans="9:9">
      <c r="I161" s="36"/>
    </row>
    <row r="162" spans="9:9">
      <c r="I162" s="36"/>
    </row>
    <row r="163" spans="9:9">
      <c r="I163" s="36"/>
    </row>
    <row r="164" spans="9:9">
      <c r="I164" s="36"/>
    </row>
    <row r="165" spans="9:9">
      <c r="I165" s="36"/>
    </row>
    <row r="166" spans="9:9">
      <c r="I166" s="36"/>
    </row>
    <row r="167" spans="9:9">
      <c r="I167" s="36"/>
    </row>
    <row r="168" spans="9:9">
      <c r="I168" s="36"/>
    </row>
    <row r="169" spans="9:9">
      <c r="I169" s="36"/>
    </row>
    <row r="170" spans="9:9">
      <c r="I170" s="36"/>
    </row>
    <row r="171" spans="9:9">
      <c r="I171" s="36"/>
    </row>
    <row r="172" spans="9:9">
      <c r="I172" s="36"/>
    </row>
    <row r="173" spans="9:9">
      <c r="I173" s="36"/>
    </row>
    <row r="174" spans="9:9">
      <c r="I174" s="36"/>
    </row>
    <row r="175" spans="9:9">
      <c r="I175" s="36"/>
    </row>
    <row r="176" spans="9:9">
      <c r="I176" s="36"/>
    </row>
    <row r="177" spans="9:9">
      <c r="I177" s="36"/>
    </row>
    <row r="178" spans="9:9">
      <c r="I178" s="36"/>
    </row>
    <row r="179" spans="9:9">
      <c r="I179" s="36"/>
    </row>
    <row r="180" spans="9:9">
      <c r="I180" s="36"/>
    </row>
    <row r="181" spans="9:9">
      <c r="I181" s="36"/>
    </row>
    <row r="182" spans="9:9">
      <c r="I182" s="36"/>
    </row>
    <row r="183" spans="9:9">
      <c r="I183" s="36"/>
    </row>
    <row r="184" spans="9:9">
      <c r="I184" s="36"/>
    </row>
    <row r="185" spans="9:9">
      <c r="I185" s="36"/>
    </row>
    <row r="186" spans="9:9">
      <c r="I186" s="36"/>
    </row>
    <row r="187" spans="9:9">
      <c r="I187" s="36"/>
    </row>
    <row r="188" spans="9:9">
      <c r="I188" s="36"/>
    </row>
  </sheetData>
  <mergeCells count="8">
    <mergeCell ref="A1:I1"/>
    <mergeCell ref="A2:I2"/>
    <mergeCell ref="A6:A7"/>
    <mergeCell ref="A3:I3"/>
    <mergeCell ref="A4:I4"/>
    <mergeCell ref="I6:I7"/>
    <mergeCell ref="B6:B7"/>
    <mergeCell ref="C6:G6"/>
  </mergeCells>
  <phoneticPr fontId="3" type="noConversion"/>
  <pageMargins left="0.27559055118110237" right="7.874015748031496E-2" top="0.98425196850393704" bottom="0.78740157480314965" header="0.51181102362204722" footer="0.51181102362204722"/>
  <pageSetup scale="75" firstPageNumber="0" orientation="portrait" horizontalDpi="4294967294" vertic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149"/>
  <sheetViews>
    <sheetView showGridLines="0" showZeros="0" workbookViewId="0">
      <selection activeCell="O10" sqref="O10"/>
    </sheetView>
  </sheetViews>
  <sheetFormatPr baseColWidth="10" defaultRowHeight="12.75"/>
  <cols>
    <col min="1" max="1" width="4.85546875" customWidth="1"/>
    <col min="2" max="2" width="27.28515625" customWidth="1"/>
    <col min="3" max="3" width="11.28515625" customWidth="1"/>
    <col min="4" max="4" width="12.140625" customWidth="1"/>
    <col min="5" max="5" width="12.28515625" customWidth="1"/>
    <col min="6" max="6" width="15.140625" customWidth="1"/>
    <col min="7" max="7" width="11.28515625" style="389" customWidth="1"/>
    <col min="8" max="8" width="11.42578125" customWidth="1"/>
    <col min="9" max="9" width="10.5703125" customWidth="1"/>
    <col min="10" max="10" width="10" customWidth="1"/>
  </cols>
  <sheetData>
    <row r="1" spans="1:11" ht="18" customHeight="1">
      <c r="A1" s="581" t="s">
        <v>166</v>
      </c>
      <c r="B1" s="581"/>
      <c r="C1" s="581"/>
      <c r="D1" s="581"/>
      <c r="E1" s="581"/>
      <c r="F1" s="581"/>
      <c r="G1" s="581"/>
      <c r="H1" s="581"/>
      <c r="I1" s="581"/>
      <c r="J1" s="581"/>
    </row>
    <row r="2" spans="1:11" ht="18" customHeight="1">
      <c r="A2" s="581" t="s">
        <v>167</v>
      </c>
      <c r="B2" s="581"/>
      <c r="C2" s="581"/>
      <c r="D2" s="581"/>
      <c r="E2" s="581"/>
      <c r="F2" s="581"/>
      <c r="G2" s="581"/>
      <c r="H2" s="581"/>
      <c r="I2" s="581"/>
      <c r="J2" s="581"/>
    </row>
    <row r="3" spans="1:11" ht="19.899999999999999" customHeight="1">
      <c r="A3" s="606" t="s">
        <v>222</v>
      </c>
      <c r="B3" s="606"/>
      <c r="C3" s="606"/>
      <c r="D3" s="606"/>
      <c r="E3" s="606"/>
      <c r="F3" s="606"/>
      <c r="G3" s="606"/>
      <c r="H3" s="606"/>
      <c r="I3" s="606"/>
      <c r="J3" s="606"/>
    </row>
    <row r="4" spans="1:11" ht="19.899999999999999" customHeight="1">
      <c r="A4" s="606" t="s">
        <v>402</v>
      </c>
      <c r="B4" s="606"/>
      <c r="C4" s="606"/>
      <c r="D4" s="606"/>
      <c r="E4" s="606"/>
      <c r="F4" s="606"/>
      <c r="G4" s="606"/>
      <c r="H4" s="606"/>
      <c r="I4" s="606"/>
      <c r="J4" s="606"/>
    </row>
    <row r="5" spans="1:11" ht="6" customHeight="1" thickBot="1">
      <c r="A5" s="627"/>
      <c r="B5" s="627"/>
      <c r="C5" s="627"/>
      <c r="D5" s="627"/>
      <c r="E5" s="627"/>
      <c r="F5" s="627"/>
      <c r="G5" s="627"/>
      <c r="H5" s="627"/>
      <c r="I5" s="627"/>
      <c r="J5" s="627"/>
    </row>
    <row r="6" spans="1:11" ht="19.899999999999999" customHeight="1">
      <c r="A6" s="628" t="s">
        <v>165</v>
      </c>
      <c r="B6" s="630" t="s">
        <v>0</v>
      </c>
      <c r="C6" s="634" t="s">
        <v>218</v>
      </c>
      <c r="D6" s="635"/>
      <c r="E6" s="635"/>
      <c r="F6" s="635"/>
      <c r="G6" s="636"/>
      <c r="H6" s="632" t="s">
        <v>49</v>
      </c>
      <c r="I6" s="488" t="s">
        <v>159</v>
      </c>
      <c r="J6" s="620" t="s">
        <v>386</v>
      </c>
    </row>
    <row r="7" spans="1:11" ht="19.899999999999999" customHeight="1">
      <c r="A7" s="629"/>
      <c r="B7" s="631"/>
      <c r="C7" s="487" t="s">
        <v>58</v>
      </c>
      <c r="D7" s="487" t="s">
        <v>10</v>
      </c>
      <c r="E7" s="487" t="s">
        <v>2</v>
      </c>
      <c r="F7" s="405" t="s">
        <v>384</v>
      </c>
      <c r="G7" s="489" t="s">
        <v>331</v>
      </c>
      <c r="H7" s="633"/>
      <c r="I7" s="406" t="s">
        <v>16</v>
      </c>
      <c r="J7" s="621"/>
    </row>
    <row r="8" spans="1:11" ht="10.9" customHeight="1">
      <c r="A8" s="314"/>
      <c r="B8" s="315"/>
      <c r="C8" s="316"/>
      <c r="D8" s="316"/>
      <c r="E8" s="316"/>
      <c r="F8" s="317"/>
      <c r="G8" s="490"/>
      <c r="H8" s="318"/>
      <c r="I8" s="319"/>
      <c r="J8" s="320"/>
    </row>
    <row r="9" spans="1:11" ht="19.899999999999999" customHeight="1">
      <c r="A9" s="508" t="s">
        <v>59</v>
      </c>
      <c r="B9" s="493" t="s">
        <v>60</v>
      </c>
      <c r="C9" s="499">
        <v>116348656</v>
      </c>
      <c r="D9" s="499">
        <v>117776456</v>
      </c>
      <c r="E9" s="499">
        <v>40651903</v>
      </c>
      <c r="F9" s="499">
        <v>31630288.769999996</v>
      </c>
      <c r="G9" s="499">
        <v>31433961.909999996</v>
      </c>
      <c r="H9" s="499">
        <v>30481356.41</v>
      </c>
      <c r="I9" s="506">
        <v>9021614.2300000042</v>
      </c>
      <c r="J9" s="507">
        <v>77.807645979082452</v>
      </c>
    </row>
    <row r="10" spans="1:11" ht="15" customHeight="1">
      <c r="A10" s="383" t="s">
        <v>61</v>
      </c>
      <c r="B10" s="494" t="s">
        <v>62</v>
      </c>
      <c r="C10" s="509">
        <v>81195659</v>
      </c>
      <c r="D10" s="509">
        <v>79895659</v>
      </c>
      <c r="E10" s="509">
        <v>26285539</v>
      </c>
      <c r="F10" s="509">
        <v>21291366.609999996</v>
      </c>
      <c r="G10" s="509">
        <v>21291366.609999999</v>
      </c>
      <c r="H10" s="509">
        <v>21291366.609999999</v>
      </c>
      <c r="I10" s="510">
        <v>4994172.3900000043</v>
      </c>
      <c r="J10" s="511">
        <v>81.000304425943085</v>
      </c>
    </row>
    <row r="11" spans="1:11" ht="15" customHeight="1">
      <c r="A11" s="323" t="s">
        <v>63</v>
      </c>
      <c r="B11" s="495" t="s">
        <v>62</v>
      </c>
      <c r="C11" s="324">
        <v>70185320</v>
      </c>
      <c r="D11" s="324">
        <v>68985320</v>
      </c>
      <c r="E11" s="324">
        <v>22062377</v>
      </c>
      <c r="F11" s="324">
        <v>19636400.189999998</v>
      </c>
      <c r="G11" s="324">
        <v>19636400.190000001</v>
      </c>
      <c r="H11" s="324">
        <v>19636400.190000001</v>
      </c>
      <c r="I11" s="325">
        <v>2425976.8100000024</v>
      </c>
      <c r="J11" s="326">
        <v>89.004009812723254</v>
      </c>
    </row>
    <row r="12" spans="1:11" ht="15" customHeight="1">
      <c r="A12" s="323" t="s">
        <v>64</v>
      </c>
      <c r="B12" s="495" t="s">
        <v>65</v>
      </c>
      <c r="C12" s="324">
        <v>3855498</v>
      </c>
      <c r="D12" s="324">
        <v>3755498</v>
      </c>
      <c r="E12" s="324">
        <v>1185074</v>
      </c>
      <c r="F12" s="324">
        <v>887991.70000000007</v>
      </c>
      <c r="G12" s="324">
        <v>887991.70000000007</v>
      </c>
      <c r="H12" s="324">
        <v>887991.7</v>
      </c>
      <c r="I12" s="325">
        <v>297082.29999999993</v>
      </c>
      <c r="J12" s="326">
        <v>74.93132918281897</v>
      </c>
      <c r="K12" s="1"/>
    </row>
    <row r="13" spans="1:11" ht="15" customHeight="1">
      <c r="A13" s="323" t="s">
        <v>66</v>
      </c>
      <c r="B13" s="495" t="s">
        <v>67</v>
      </c>
      <c r="C13" s="324">
        <v>7154841</v>
      </c>
      <c r="D13" s="324">
        <v>7154841</v>
      </c>
      <c r="E13" s="324">
        <v>3038088</v>
      </c>
      <c r="F13" s="324">
        <v>766974.72</v>
      </c>
      <c r="G13" s="324">
        <v>766974.72</v>
      </c>
      <c r="H13" s="324">
        <v>766974.72</v>
      </c>
      <c r="I13" s="325">
        <v>2271113.2800000003</v>
      </c>
      <c r="J13" s="326">
        <v>25.245309549953788</v>
      </c>
    </row>
    <row r="14" spans="1:11" ht="15" customHeight="1">
      <c r="A14" s="323" t="s">
        <v>68</v>
      </c>
      <c r="B14" s="495" t="s">
        <v>69</v>
      </c>
      <c r="C14" s="324">
        <v>16549125</v>
      </c>
      <c r="D14" s="324">
        <v>16349125</v>
      </c>
      <c r="E14" s="324">
        <v>5296136</v>
      </c>
      <c r="F14" s="324">
        <v>4467787.4700000007</v>
      </c>
      <c r="G14" s="324">
        <v>4467787.95</v>
      </c>
      <c r="H14" s="324">
        <v>4467788.0200000005</v>
      </c>
      <c r="I14" s="325">
        <v>828348.52999999933</v>
      </c>
      <c r="J14" s="326">
        <v>84.359379555207809</v>
      </c>
    </row>
    <row r="15" spans="1:11" ht="15" customHeight="1">
      <c r="A15" s="323" t="s">
        <v>70</v>
      </c>
      <c r="B15" s="495" t="s">
        <v>71</v>
      </c>
      <c r="C15" s="324">
        <v>223200</v>
      </c>
      <c r="D15" s="324">
        <v>223200</v>
      </c>
      <c r="E15" s="324">
        <v>74400</v>
      </c>
      <c r="F15" s="324">
        <v>72800.45</v>
      </c>
      <c r="G15" s="324">
        <v>72800.45</v>
      </c>
      <c r="H15" s="324">
        <v>72800</v>
      </c>
      <c r="I15" s="325">
        <v>1599.5500000000029</v>
      </c>
      <c r="J15" s="326">
        <v>97.85006720430107</v>
      </c>
    </row>
    <row r="16" spans="1:11" ht="15" customHeight="1">
      <c r="A16" s="323" t="s">
        <v>72</v>
      </c>
      <c r="B16" s="495" t="s">
        <v>73</v>
      </c>
      <c r="C16" s="324">
        <v>2405758</v>
      </c>
      <c r="D16" s="324">
        <v>4788558</v>
      </c>
      <c r="E16" s="324">
        <v>3184723</v>
      </c>
      <c r="F16" s="324">
        <v>1819467.6600000001</v>
      </c>
      <c r="G16" s="324">
        <v>1819467.6600000001</v>
      </c>
      <c r="H16" s="324">
        <v>1819467.66</v>
      </c>
      <c r="I16" s="325">
        <v>1365255.3399999999</v>
      </c>
      <c r="J16" s="326">
        <v>57.131111873779929</v>
      </c>
    </row>
    <row r="17" spans="1:11" ht="15" customHeight="1">
      <c r="A17" s="323" t="s">
        <v>74</v>
      </c>
      <c r="B17" s="495" t="s">
        <v>75</v>
      </c>
      <c r="C17" s="324">
        <v>15174914</v>
      </c>
      <c r="D17" s="324">
        <v>15074914</v>
      </c>
      <c r="E17" s="324">
        <v>5166105</v>
      </c>
      <c r="F17" s="324">
        <v>3978866.58</v>
      </c>
      <c r="G17" s="324">
        <v>3782540.2399999998</v>
      </c>
      <c r="H17" s="324">
        <v>2829934.12</v>
      </c>
      <c r="I17" s="325">
        <v>1187238.42</v>
      </c>
      <c r="J17" s="326">
        <v>77.01869358056021</v>
      </c>
    </row>
    <row r="18" spans="1:11" ht="15" customHeight="1">
      <c r="A18" s="323" t="s">
        <v>76</v>
      </c>
      <c r="B18" s="495" t="s">
        <v>77</v>
      </c>
      <c r="C18" s="324">
        <v>800000</v>
      </c>
      <c r="D18" s="324">
        <v>800000</v>
      </c>
      <c r="E18" s="324">
        <v>0</v>
      </c>
      <c r="F18" s="324">
        <v>0</v>
      </c>
      <c r="G18" s="324">
        <v>0</v>
      </c>
      <c r="H18" s="324">
        <v>0</v>
      </c>
      <c r="I18" s="325">
        <v>0</v>
      </c>
      <c r="J18" s="326">
        <v>0</v>
      </c>
    </row>
    <row r="19" spans="1:11" ht="15" customHeight="1">
      <c r="A19" s="323" t="s">
        <v>78</v>
      </c>
      <c r="B19" s="495" t="s">
        <v>79</v>
      </c>
      <c r="C19" s="324">
        <v>0</v>
      </c>
      <c r="D19" s="324">
        <v>645000</v>
      </c>
      <c r="E19" s="324">
        <v>645000</v>
      </c>
      <c r="F19" s="324">
        <v>0</v>
      </c>
      <c r="G19" s="324">
        <v>0</v>
      </c>
      <c r="H19" s="324">
        <v>0</v>
      </c>
      <c r="I19" s="325">
        <v>645000</v>
      </c>
      <c r="J19" s="326">
        <v>0</v>
      </c>
    </row>
    <row r="20" spans="1:11" ht="18" customHeight="1">
      <c r="A20" s="323"/>
      <c r="B20" s="495"/>
      <c r="C20" s="324"/>
      <c r="D20" s="324"/>
      <c r="E20" s="324"/>
      <c r="F20" s="324"/>
      <c r="G20" s="324"/>
      <c r="H20" s="324"/>
      <c r="I20" s="324"/>
      <c r="J20" s="326" t="s">
        <v>6</v>
      </c>
    </row>
    <row r="21" spans="1:11" ht="19.899999999999999" customHeight="1">
      <c r="A21" s="503" t="s">
        <v>80</v>
      </c>
      <c r="B21" s="496" t="s">
        <v>81</v>
      </c>
      <c r="C21" s="504">
        <v>18526746</v>
      </c>
      <c r="D21" s="504">
        <v>17495526</v>
      </c>
      <c r="E21" s="504">
        <v>7022890</v>
      </c>
      <c r="F21" s="504">
        <v>2457792.4500000002</v>
      </c>
      <c r="G21" s="499">
        <v>1670050.69</v>
      </c>
      <c r="H21" s="504">
        <v>1186097.74</v>
      </c>
      <c r="I21" s="505">
        <v>4565097.55</v>
      </c>
      <c r="J21" s="507">
        <v>34.996878635433561</v>
      </c>
      <c r="K21" s="1" t="s">
        <v>6</v>
      </c>
    </row>
    <row r="22" spans="1:11" ht="15" customHeight="1">
      <c r="A22" s="323">
        <v>100</v>
      </c>
      <c r="B22" s="495" t="s">
        <v>82</v>
      </c>
      <c r="C22" s="324">
        <v>246881</v>
      </c>
      <c r="D22" s="324">
        <v>222976</v>
      </c>
      <c r="E22" s="324">
        <v>222976</v>
      </c>
      <c r="F22" s="324">
        <v>36115.550000000003</v>
      </c>
      <c r="G22" s="324">
        <v>11513.2</v>
      </c>
      <c r="H22" s="324">
        <v>11513.2</v>
      </c>
      <c r="I22" s="325">
        <v>186860.45</v>
      </c>
      <c r="J22" s="326">
        <v>16.197057082376578</v>
      </c>
    </row>
    <row r="23" spans="1:11" ht="15" customHeight="1">
      <c r="A23" s="327" t="s">
        <v>84</v>
      </c>
      <c r="B23" s="497" t="s">
        <v>85</v>
      </c>
      <c r="C23" s="324">
        <v>4602128</v>
      </c>
      <c r="D23" s="324">
        <v>5402128</v>
      </c>
      <c r="E23" s="324">
        <v>2354324</v>
      </c>
      <c r="F23" s="324">
        <v>1349775.3</v>
      </c>
      <c r="G23" s="324">
        <v>855845.95</v>
      </c>
      <c r="H23" s="324">
        <v>855270.2699999999</v>
      </c>
      <c r="I23" s="325">
        <v>1004548.7</v>
      </c>
      <c r="J23" s="326">
        <v>57.331756376777363</v>
      </c>
    </row>
    <row r="24" spans="1:11" ht="15" customHeight="1">
      <c r="A24" s="327" t="s">
        <v>86</v>
      </c>
      <c r="B24" s="497" t="s">
        <v>87</v>
      </c>
      <c r="C24" s="324">
        <v>166433</v>
      </c>
      <c r="D24" s="324">
        <v>108433</v>
      </c>
      <c r="E24" s="324">
        <v>108433</v>
      </c>
      <c r="F24" s="324">
        <v>5458.77</v>
      </c>
      <c r="G24" s="324">
        <v>268.77</v>
      </c>
      <c r="H24" s="324">
        <v>268.77</v>
      </c>
      <c r="I24" s="325">
        <v>102974.23</v>
      </c>
      <c r="J24" s="326">
        <v>5.0342331209133757</v>
      </c>
    </row>
    <row r="25" spans="1:11" ht="15" customHeight="1">
      <c r="A25" s="327" t="s">
        <v>88</v>
      </c>
      <c r="B25" s="497" t="s">
        <v>89</v>
      </c>
      <c r="C25" s="324">
        <v>312205</v>
      </c>
      <c r="D25" s="324">
        <v>183205</v>
      </c>
      <c r="E25" s="324">
        <v>140603</v>
      </c>
      <c r="F25" s="324">
        <v>1195.1500000000001</v>
      </c>
      <c r="G25" s="324">
        <v>1195.1500000000001</v>
      </c>
      <c r="H25" s="324">
        <v>550.15</v>
      </c>
      <c r="I25" s="325">
        <v>139407.85</v>
      </c>
      <c r="J25" s="326">
        <v>0.8500174249482586</v>
      </c>
    </row>
    <row r="26" spans="1:11" ht="15" customHeight="1">
      <c r="A26" s="327" t="s">
        <v>90</v>
      </c>
      <c r="B26" s="497" t="s">
        <v>91</v>
      </c>
      <c r="C26" s="324">
        <v>1316173</v>
      </c>
      <c r="D26" s="324">
        <v>1052173</v>
      </c>
      <c r="E26" s="324">
        <v>373192</v>
      </c>
      <c r="F26" s="324">
        <v>73120.42</v>
      </c>
      <c r="G26" s="324">
        <v>73120.320000000007</v>
      </c>
      <c r="H26" s="324">
        <v>71072.820000000007</v>
      </c>
      <c r="I26" s="325">
        <v>300071.58</v>
      </c>
      <c r="J26" s="326">
        <v>19.593244228172093</v>
      </c>
    </row>
    <row r="27" spans="1:11" ht="15" customHeight="1">
      <c r="A27" s="327" t="s">
        <v>93</v>
      </c>
      <c r="B27" s="497" t="s">
        <v>94</v>
      </c>
      <c r="C27" s="324">
        <v>707102</v>
      </c>
      <c r="D27" s="324">
        <v>616102</v>
      </c>
      <c r="E27" s="324">
        <v>317874</v>
      </c>
      <c r="F27" s="324">
        <v>28569.120000000003</v>
      </c>
      <c r="G27" s="324">
        <v>18472.259999999998</v>
      </c>
      <c r="H27" s="324">
        <v>14380.59</v>
      </c>
      <c r="I27" s="325">
        <v>289304.88</v>
      </c>
      <c r="J27" s="326">
        <v>8.9875611091187082</v>
      </c>
    </row>
    <row r="28" spans="1:11" ht="15" customHeight="1">
      <c r="A28" s="327" t="s">
        <v>95</v>
      </c>
      <c r="B28" s="497" t="s">
        <v>96</v>
      </c>
      <c r="C28" s="324">
        <v>5576534</v>
      </c>
      <c r="D28" s="324">
        <v>5444309</v>
      </c>
      <c r="E28" s="324">
        <v>1390982</v>
      </c>
      <c r="F28" s="324">
        <v>308658.39</v>
      </c>
      <c r="G28" s="324">
        <v>243938.05</v>
      </c>
      <c r="H28" s="324">
        <v>11882.59</v>
      </c>
      <c r="I28" s="325">
        <v>1082323.6099999999</v>
      </c>
      <c r="J28" s="326">
        <v>9.8568134935080689</v>
      </c>
    </row>
    <row r="29" spans="1:11" ht="15" customHeight="1">
      <c r="A29" s="328">
        <v>170</v>
      </c>
      <c r="B29" s="498" t="s">
        <v>148</v>
      </c>
      <c r="C29" s="324">
        <v>3333076</v>
      </c>
      <c r="D29" s="324">
        <v>1893076</v>
      </c>
      <c r="E29" s="324">
        <v>154572</v>
      </c>
      <c r="F29" s="324">
        <v>11967.27</v>
      </c>
      <c r="G29" s="324">
        <v>11967.27</v>
      </c>
      <c r="H29" s="324">
        <v>0</v>
      </c>
      <c r="I29" s="325">
        <v>142604.73000000001</v>
      </c>
      <c r="J29" s="326">
        <v>8.2842242074264174</v>
      </c>
    </row>
    <row r="30" spans="1:11" ht="15" customHeight="1">
      <c r="A30" s="327" t="s">
        <v>97</v>
      </c>
      <c r="B30" s="497" t="s">
        <v>98</v>
      </c>
      <c r="C30" s="324">
        <v>2266214</v>
      </c>
      <c r="D30" s="324">
        <v>2094214</v>
      </c>
      <c r="E30" s="324">
        <v>1481024</v>
      </c>
      <c r="F30" s="324">
        <v>215874.47000000003</v>
      </c>
      <c r="G30" s="324">
        <v>41761.33</v>
      </c>
      <c r="H30" s="324">
        <v>39656.239999999998</v>
      </c>
      <c r="I30" s="325">
        <v>1265149.53</v>
      </c>
      <c r="J30" s="326">
        <v>9.4404686355870151</v>
      </c>
    </row>
    <row r="31" spans="1:11" ht="15" customHeight="1">
      <c r="A31" s="323">
        <v>190</v>
      </c>
      <c r="B31" s="495" t="s">
        <v>99</v>
      </c>
      <c r="C31" s="324">
        <v>0</v>
      </c>
      <c r="D31" s="324">
        <v>478910</v>
      </c>
      <c r="E31" s="324">
        <v>478910</v>
      </c>
      <c r="F31" s="324">
        <v>427058.00999999995</v>
      </c>
      <c r="G31" s="324">
        <v>411968.39</v>
      </c>
      <c r="H31" s="324">
        <v>181503.11</v>
      </c>
      <c r="I31" s="325">
        <v>51851.990000000049</v>
      </c>
      <c r="J31" s="326"/>
    </row>
    <row r="32" spans="1:11" ht="18" customHeight="1">
      <c r="A32" s="323"/>
      <c r="B32" s="495"/>
      <c r="C32" s="324"/>
      <c r="D32" s="324"/>
      <c r="E32" s="324"/>
      <c r="F32" s="324"/>
      <c r="G32" s="324"/>
      <c r="H32" s="324"/>
      <c r="I32" s="325"/>
      <c r="J32" s="326">
        <v>0</v>
      </c>
    </row>
    <row r="33" spans="1:13" ht="19.899999999999999" customHeight="1">
      <c r="A33" s="508" t="s">
        <v>100</v>
      </c>
      <c r="B33" s="493" t="s">
        <v>101</v>
      </c>
      <c r="C33" s="499">
        <v>7743903</v>
      </c>
      <c r="D33" s="499">
        <v>8247983</v>
      </c>
      <c r="E33" s="504">
        <v>6605524</v>
      </c>
      <c r="F33" s="499">
        <v>1369625.46</v>
      </c>
      <c r="G33" s="499">
        <v>339427</v>
      </c>
      <c r="H33" s="499">
        <v>247066.43</v>
      </c>
      <c r="I33" s="506">
        <v>5235899.54</v>
      </c>
      <c r="J33" s="507">
        <v>20.734535367671057</v>
      </c>
      <c r="K33" s="1" t="s">
        <v>6</v>
      </c>
      <c r="L33" s="1" t="s">
        <v>6</v>
      </c>
      <c r="M33" s="1"/>
    </row>
    <row r="34" spans="1:13" ht="15" customHeight="1">
      <c r="A34" s="323" t="s">
        <v>102</v>
      </c>
      <c r="B34" s="495" t="s">
        <v>103</v>
      </c>
      <c r="C34" s="324">
        <v>546753</v>
      </c>
      <c r="D34" s="324">
        <v>530753</v>
      </c>
      <c r="E34" s="324">
        <v>291513</v>
      </c>
      <c r="F34" s="324">
        <v>10783.240000000002</v>
      </c>
      <c r="G34" s="324">
        <v>6615.44</v>
      </c>
      <c r="H34" s="324">
        <v>4341.59</v>
      </c>
      <c r="I34" s="325">
        <v>280729.76</v>
      </c>
      <c r="J34" s="326">
        <v>3.6990597331851416</v>
      </c>
    </row>
    <row r="35" spans="1:13" ht="15" customHeight="1">
      <c r="A35" s="327" t="s">
        <v>104</v>
      </c>
      <c r="B35" s="497" t="s">
        <v>105</v>
      </c>
      <c r="C35" s="324">
        <v>997856</v>
      </c>
      <c r="D35" s="324">
        <v>683856</v>
      </c>
      <c r="E35" s="324">
        <v>651667</v>
      </c>
      <c r="F35" s="324">
        <v>81040.78</v>
      </c>
      <c r="G35" s="324">
        <v>19929.55</v>
      </c>
      <c r="H35" s="324">
        <v>4215.66</v>
      </c>
      <c r="I35" s="325">
        <v>570626.22</v>
      </c>
      <c r="J35" s="326">
        <v>12.435918958609228</v>
      </c>
    </row>
    <row r="36" spans="1:13" ht="15" customHeight="1">
      <c r="A36" s="327" t="s">
        <v>106</v>
      </c>
      <c r="B36" s="497" t="s">
        <v>107</v>
      </c>
      <c r="C36" s="324">
        <v>1077438</v>
      </c>
      <c r="D36" s="324">
        <v>1166938</v>
      </c>
      <c r="E36" s="324">
        <v>1164758</v>
      </c>
      <c r="F36" s="324">
        <v>239919.86</v>
      </c>
      <c r="G36" s="324">
        <v>43840.900000000009</v>
      </c>
      <c r="H36" s="324">
        <v>40409.65</v>
      </c>
      <c r="I36" s="325">
        <v>924838.14</v>
      </c>
      <c r="J36" s="326">
        <v>20.598258178952193</v>
      </c>
    </row>
    <row r="37" spans="1:13" ht="15" customHeight="1">
      <c r="A37" s="327" t="s">
        <v>108</v>
      </c>
      <c r="B37" s="497" t="s">
        <v>109</v>
      </c>
      <c r="C37" s="324">
        <v>406407</v>
      </c>
      <c r="D37" s="324">
        <v>347407</v>
      </c>
      <c r="E37" s="324">
        <v>347407</v>
      </c>
      <c r="F37" s="324">
        <v>57285.630000000005</v>
      </c>
      <c r="G37" s="324">
        <v>52915.61</v>
      </c>
      <c r="H37" s="324">
        <v>49121.760000000002</v>
      </c>
      <c r="I37" s="325">
        <v>290121.37</v>
      </c>
      <c r="J37" s="326">
        <v>16.489486394920082</v>
      </c>
    </row>
    <row r="38" spans="1:13" ht="15" customHeight="1">
      <c r="A38" s="327" t="s">
        <v>110</v>
      </c>
      <c r="B38" s="497" t="s">
        <v>111</v>
      </c>
      <c r="C38" s="324">
        <v>443589</v>
      </c>
      <c r="D38" s="324">
        <v>713779</v>
      </c>
      <c r="E38" s="324">
        <v>672856</v>
      </c>
      <c r="F38" s="324">
        <v>96795.76</v>
      </c>
      <c r="G38" s="324">
        <v>36137.14</v>
      </c>
      <c r="H38" s="324">
        <v>7218.15</v>
      </c>
      <c r="I38" s="325">
        <v>576060.24</v>
      </c>
      <c r="J38" s="326">
        <v>14.385806175466964</v>
      </c>
    </row>
    <row r="39" spans="1:13" ht="15" customHeight="1">
      <c r="A39" s="327" t="s">
        <v>112</v>
      </c>
      <c r="B39" s="497" t="s">
        <v>113</v>
      </c>
      <c r="C39" s="324">
        <v>987180</v>
      </c>
      <c r="D39" s="324">
        <v>940580</v>
      </c>
      <c r="E39" s="324">
        <v>664433</v>
      </c>
      <c r="F39" s="324">
        <v>143228.70000000001</v>
      </c>
      <c r="G39" s="324">
        <v>40349.660000000003</v>
      </c>
      <c r="H39" s="324">
        <v>25696.859999999997</v>
      </c>
      <c r="I39" s="325">
        <v>521204.3</v>
      </c>
      <c r="J39" s="326">
        <v>21.556530154281923</v>
      </c>
    </row>
    <row r="40" spans="1:13" ht="15" customHeight="1">
      <c r="A40" s="327" t="s">
        <v>114</v>
      </c>
      <c r="B40" s="497" t="s">
        <v>115</v>
      </c>
      <c r="C40" s="324">
        <v>910470</v>
      </c>
      <c r="D40" s="324">
        <v>921870</v>
      </c>
      <c r="E40" s="324">
        <v>586743</v>
      </c>
      <c r="F40" s="324">
        <v>76504.47</v>
      </c>
      <c r="G40" s="324">
        <v>20371</v>
      </c>
      <c r="H40" s="324">
        <v>13290.760000000002</v>
      </c>
      <c r="I40" s="325">
        <v>510238.53</v>
      </c>
      <c r="J40" s="326">
        <v>13.038838128448059</v>
      </c>
    </row>
    <row r="41" spans="1:13" ht="15" customHeight="1">
      <c r="A41" s="327" t="s">
        <v>116</v>
      </c>
      <c r="B41" s="497" t="s">
        <v>117</v>
      </c>
      <c r="C41" s="324">
        <v>1721563</v>
      </c>
      <c r="D41" s="324">
        <v>2224233</v>
      </c>
      <c r="E41" s="324">
        <v>1790065</v>
      </c>
      <c r="F41" s="324">
        <v>557018.78</v>
      </c>
      <c r="G41" s="324">
        <v>90803.03</v>
      </c>
      <c r="H41" s="324">
        <v>54127.069999999992</v>
      </c>
      <c r="I41" s="325">
        <v>1233046.22</v>
      </c>
      <c r="J41" s="326">
        <v>31.117237642208522</v>
      </c>
    </row>
    <row r="42" spans="1:13" ht="15" customHeight="1">
      <c r="A42" s="327" t="s">
        <v>118</v>
      </c>
      <c r="B42" s="497" t="s">
        <v>119</v>
      </c>
      <c r="C42" s="324">
        <v>652647</v>
      </c>
      <c r="D42" s="324">
        <v>570647</v>
      </c>
      <c r="E42" s="324">
        <v>288162</v>
      </c>
      <c r="F42" s="324">
        <v>47650.229999999996</v>
      </c>
      <c r="G42" s="324">
        <v>25823.67</v>
      </c>
      <c r="H42" s="324">
        <v>12901.82</v>
      </c>
      <c r="I42" s="325">
        <v>240511.77000000002</v>
      </c>
      <c r="J42" s="326">
        <v>16.535917296520704</v>
      </c>
    </row>
    <row r="43" spans="1:13" ht="15" customHeight="1">
      <c r="A43" s="329">
        <v>290</v>
      </c>
      <c r="B43" s="497" t="s">
        <v>120</v>
      </c>
      <c r="C43" s="324">
        <v>0</v>
      </c>
      <c r="D43" s="324">
        <v>147920</v>
      </c>
      <c r="E43" s="324">
        <v>147920</v>
      </c>
      <c r="F43" s="324">
        <v>59398.010000000009</v>
      </c>
      <c r="G43" s="324">
        <v>2641</v>
      </c>
      <c r="H43" s="324">
        <v>35743.11</v>
      </c>
      <c r="I43" s="325" t="s">
        <v>6</v>
      </c>
      <c r="J43" s="326">
        <v>40.15549621416983</v>
      </c>
    </row>
    <row r="44" spans="1:13" ht="18.600000000000001" customHeight="1">
      <c r="A44" s="329"/>
      <c r="B44" s="497"/>
      <c r="C44" s="324"/>
      <c r="D44" s="324"/>
      <c r="E44" s="324"/>
      <c r="F44" s="324"/>
      <c r="G44" s="324"/>
      <c r="H44" s="324"/>
      <c r="I44" s="325"/>
      <c r="J44" s="326" t="s">
        <v>6</v>
      </c>
    </row>
    <row r="45" spans="1:13" ht="19.899999999999999" customHeight="1">
      <c r="A45" s="512">
        <v>4</v>
      </c>
      <c r="B45" s="499" t="s">
        <v>128</v>
      </c>
      <c r="C45" s="499">
        <v>2503569</v>
      </c>
      <c r="D45" s="499">
        <v>2652709</v>
      </c>
      <c r="E45" s="499">
        <v>1361418</v>
      </c>
      <c r="F45" s="506">
        <v>849359.91999999993</v>
      </c>
      <c r="G45" s="513">
        <v>256630.03</v>
      </c>
      <c r="H45" s="499">
        <v>288782.74</v>
      </c>
      <c r="I45" s="506">
        <v>512058.08000000007</v>
      </c>
      <c r="J45" s="507">
        <v>62.38788674749415</v>
      </c>
    </row>
    <row r="46" spans="1:13" ht="15" customHeight="1">
      <c r="A46" s="329">
        <v>430</v>
      </c>
      <c r="B46" s="500" t="s">
        <v>129</v>
      </c>
      <c r="C46" s="324">
        <v>2503569</v>
      </c>
      <c r="D46" s="324">
        <v>2516569</v>
      </c>
      <c r="E46" s="324">
        <v>1225278</v>
      </c>
      <c r="F46" s="324">
        <v>741349.2</v>
      </c>
      <c r="G46" s="324">
        <v>245654.2</v>
      </c>
      <c r="H46" s="324">
        <v>188955.56</v>
      </c>
      <c r="I46" s="325">
        <v>483928.80000000005</v>
      </c>
      <c r="J46" s="326">
        <v>60.504571207513727</v>
      </c>
    </row>
    <row r="47" spans="1:13" ht="15" customHeight="1">
      <c r="A47" s="329">
        <v>490</v>
      </c>
      <c r="B47" s="497" t="s">
        <v>130</v>
      </c>
      <c r="C47" s="324">
        <v>0</v>
      </c>
      <c r="D47" s="324">
        <v>136140</v>
      </c>
      <c r="E47" s="324">
        <v>136140</v>
      </c>
      <c r="F47" s="324">
        <v>108010.72</v>
      </c>
      <c r="G47" s="324">
        <v>10975.83</v>
      </c>
      <c r="H47" s="324">
        <v>99827.18</v>
      </c>
      <c r="I47" s="325">
        <v>28129.279999999999</v>
      </c>
      <c r="J47" s="326">
        <v>79.337975613339211</v>
      </c>
    </row>
    <row r="48" spans="1:13" ht="18" customHeight="1">
      <c r="A48" s="330"/>
      <c r="B48" s="501"/>
      <c r="C48" s="325"/>
      <c r="D48" s="415"/>
      <c r="E48" s="415"/>
      <c r="F48" s="331"/>
      <c r="G48" s="492"/>
      <c r="H48" s="331"/>
      <c r="I48" s="331"/>
      <c r="J48" s="326" t="s">
        <v>6</v>
      </c>
    </row>
    <row r="49" spans="1:14" ht="19.899999999999999" customHeight="1">
      <c r="A49" s="508" t="s">
        <v>131</v>
      </c>
      <c r="B49" s="493" t="s">
        <v>160</v>
      </c>
      <c r="C49" s="321">
        <v>13519059</v>
      </c>
      <c r="D49" s="321">
        <v>12469259</v>
      </c>
      <c r="E49" s="321">
        <v>3430727</v>
      </c>
      <c r="F49" s="321">
        <v>289247.56</v>
      </c>
      <c r="G49" s="491">
        <v>286081.56</v>
      </c>
      <c r="H49" s="321">
        <v>275324.53999999998</v>
      </c>
      <c r="I49" s="322">
        <v>3141479.44</v>
      </c>
      <c r="J49" s="384">
        <v>8.4311156206833129</v>
      </c>
      <c r="L49" s="1" t="s">
        <v>6</v>
      </c>
    </row>
    <row r="50" spans="1:14" ht="15" customHeight="1">
      <c r="A50" s="323" t="s">
        <v>132</v>
      </c>
      <c r="B50" s="495" t="s">
        <v>174</v>
      </c>
      <c r="C50" s="324">
        <v>118164</v>
      </c>
      <c r="D50" s="324">
        <v>118164</v>
      </c>
      <c r="E50" s="324">
        <v>39388</v>
      </c>
      <c r="F50" s="324">
        <v>15110.48</v>
      </c>
      <c r="G50" s="324">
        <v>15110.48</v>
      </c>
      <c r="H50" s="324">
        <v>15110.48</v>
      </c>
      <c r="I50" s="325">
        <v>24277.52</v>
      </c>
      <c r="J50" s="326">
        <v>38.363156291256217</v>
      </c>
    </row>
    <row r="51" spans="1:14" ht="15" customHeight="1">
      <c r="A51" s="327" t="s">
        <v>133</v>
      </c>
      <c r="B51" s="497" t="s">
        <v>92</v>
      </c>
      <c r="C51" s="324">
        <v>11651426</v>
      </c>
      <c r="D51" s="324">
        <v>11251426</v>
      </c>
      <c r="E51" s="324">
        <v>2932636</v>
      </c>
      <c r="F51" s="324">
        <v>254003.5</v>
      </c>
      <c r="G51" s="324">
        <v>254004.5</v>
      </c>
      <c r="H51" s="324">
        <v>254004.5</v>
      </c>
      <c r="I51" s="325">
        <v>2678632.5</v>
      </c>
      <c r="J51" s="326">
        <v>8.6613033462045763</v>
      </c>
    </row>
    <row r="52" spans="1:14" ht="15" customHeight="1">
      <c r="A52" s="329">
        <v>620</v>
      </c>
      <c r="B52" s="497" t="s">
        <v>134</v>
      </c>
      <c r="C52" s="324">
        <v>1464188</v>
      </c>
      <c r="D52" s="324">
        <v>761388</v>
      </c>
      <c r="E52" s="324">
        <v>173508</v>
      </c>
      <c r="F52" s="324">
        <v>8887.119999999999</v>
      </c>
      <c r="G52" s="324">
        <v>5720.12</v>
      </c>
      <c r="H52" s="324">
        <v>5309.56</v>
      </c>
      <c r="I52" s="325">
        <v>164620.88</v>
      </c>
      <c r="J52" s="326">
        <v>5.1220231920142005</v>
      </c>
    </row>
    <row r="53" spans="1:14" s="389" customFormat="1" ht="15" customHeight="1">
      <c r="A53" s="416">
        <v>640</v>
      </c>
      <c r="B53" s="497" t="s">
        <v>385</v>
      </c>
      <c r="C53" s="324">
        <v>159266</v>
      </c>
      <c r="D53" s="324">
        <v>159266</v>
      </c>
      <c r="E53" s="324">
        <v>106180</v>
      </c>
      <c r="F53" s="324">
        <v>0</v>
      </c>
      <c r="G53" s="324">
        <v>0</v>
      </c>
      <c r="H53" s="324">
        <v>0</v>
      </c>
      <c r="I53" s="325">
        <v>106180</v>
      </c>
      <c r="J53" s="326"/>
    </row>
    <row r="54" spans="1:14" ht="15" customHeight="1">
      <c r="A54" s="323" t="s">
        <v>135</v>
      </c>
      <c r="B54" s="495" t="s">
        <v>136</v>
      </c>
      <c r="C54" s="324">
        <v>126015</v>
      </c>
      <c r="D54" s="324">
        <v>134015</v>
      </c>
      <c r="E54" s="324">
        <v>134015</v>
      </c>
      <c r="F54" s="324">
        <v>9609.9500000000007</v>
      </c>
      <c r="G54" s="324">
        <v>9609.9500000000007</v>
      </c>
      <c r="H54" s="324">
        <v>900</v>
      </c>
      <c r="I54" s="325">
        <v>124405.05</v>
      </c>
      <c r="J54" s="326">
        <v>7.170801775920606</v>
      </c>
      <c r="M54" s="1" t="s">
        <v>6</v>
      </c>
    </row>
    <row r="55" spans="1:14" ht="15" customHeight="1">
      <c r="A55" s="334">
        <v>690</v>
      </c>
      <c r="B55" s="502" t="s">
        <v>173</v>
      </c>
      <c r="C55" s="324">
        <v>0</v>
      </c>
      <c r="D55" s="324">
        <v>45000</v>
      </c>
      <c r="E55" s="324">
        <v>45000</v>
      </c>
      <c r="F55" s="324">
        <v>1636.51</v>
      </c>
      <c r="G55" s="324">
        <v>1636.51</v>
      </c>
      <c r="H55" s="324">
        <v>0</v>
      </c>
      <c r="I55" s="325">
        <v>43363.49</v>
      </c>
      <c r="J55" s="326">
        <v>3.6366888888888886</v>
      </c>
    </row>
    <row r="56" spans="1:14" ht="15" customHeight="1">
      <c r="A56" s="334"/>
      <c r="B56" s="325"/>
      <c r="C56" s="324"/>
      <c r="D56" s="324"/>
      <c r="E56" s="324"/>
      <c r="F56" s="324"/>
      <c r="G56" s="324"/>
      <c r="H56" s="324"/>
      <c r="I56" s="325"/>
      <c r="J56" s="326">
        <v>0</v>
      </c>
    </row>
    <row r="57" spans="1:14" ht="19.899999999999999" customHeight="1">
      <c r="A57" s="335" t="s">
        <v>6</v>
      </c>
      <c r="B57" s="514" t="s">
        <v>137</v>
      </c>
      <c r="C57" s="515">
        <v>158641933</v>
      </c>
      <c r="D57" s="515">
        <v>158641933</v>
      </c>
      <c r="E57" s="515">
        <v>59072462</v>
      </c>
      <c r="F57" s="515">
        <v>36596314.159999996</v>
      </c>
      <c r="G57" s="515">
        <v>33986151.189999998</v>
      </c>
      <c r="H57" s="515">
        <v>32478627.859999999</v>
      </c>
      <c r="I57" s="516">
        <v>22476147.840000004</v>
      </c>
      <c r="J57" s="507">
        <v>61.951564419305903</v>
      </c>
    </row>
    <row r="58" spans="1:14" ht="19.899999999999999" customHeight="1">
      <c r="A58" s="91"/>
      <c r="B58" s="355"/>
      <c r="C58" s="355"/>
      <c r="D58" s="355"/>
      <c r="E58" s="355"/>
      <c r="F58" s="355" t="s">
        <v>6</v>
      </c>
      <c r="G58" s="355"/>
      <c r="H58" s="355"/>
      <c r="I58" s="355"/>
      <c r="J58" s="355"/>
      <c r="L58" s="63" t="s">
        <v>6</v>
      </c>
      <c r="N58" t="s">
        <v>6</v>
      </c>
    </row>
    <row r="59" spans="1:14" ht="19.899999999999999" customHeight="1">
      <c r="A59" s="330"/>
      <c r="B59" s="332"/>
      <c r="C59" s="332"/>
      <c r="D59" s="333"/>
      <c r="E59" s="135"/>
      <c r="F59" s="135" t="s">
        <v>6</v>
      </c>
      <c r="G59" s="135"/>
      <c r="H59" s="8"/>
      <c r="I59" s="8"/>
      <c r="J59" s="356"/>
    </row>
    <row r="60" spans="1:14" ht="19.899999999999999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</row>
    <row r="61" spans="1:14" ht="19.899999999999999" customHeight="1">
      <c r="A61" s="38"/>
      <c r="B61" s="38"/>
      <c r="C61" s="38" t="s">
        <v>6</v>
      </c>
      <c r="D61" s="38"/>
      <c r="E61" s="38"/>
      <c r="F61" s="38"/>
      <c r="G61" s="38"/>
      <c r="H61" s="38"/>
      <c r="I61" s="38"/>
      <c r="J61" s="38"/>
    </row>
    <row r="62" spans="1:14" ht="19.899999999999999" customHeight="1">
      <c r="A62" s="38"/>
      <c r="B62" s="38"/>
      <c r="C62" s="11" t="s">
        <v>6</v>
      </c>
      <c r="D62" s="38"/>
      <c r="E62" s="38"/>
      <c r="F62" s="38"/>
      <c r="G62" s="38"/>
      <c r="H62" s="38"/>
      <c r="I62" s="38"/>
      <c r="J62" s="38"/>
    </row>
    <row r="63" spans="1:14" ht="19.899999999999999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</row>
    <row r="64" spans="1:14" ht="19.899999999999999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</row>
    <row r="65" spans="1:10" ht="19.899999999999999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spans="1:10" ht="19.899999999999999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</row>
    <row r="67" spans="1:10" ht="19.899999999999999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0" ht="19.899999999999999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</row>
    <row r="69" spans="1:10" ht="19.899999999999999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</row>
    <row r="70" spans="1:10" ht="19.899999999999999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</row>
    <row r="71" spans="1:10" ht="19.899999999999999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</row>
    <row r="72" spans="1:10" ht="19.899999999999999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</row>
    <row r="73" spans="1:10" ht="19.899999999999999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</row>
    <row r="74" spans="1:10" ht="19.899999999999999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</row>
    <row r="75" spans="1:10" ht="19.899999999999999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</row>
    <row r="76" spans="1:10" ht="19.899999999999999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</row>
    <row r="77" spans="1:10" ht="19.899999999999999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</row>
    <row r="78" spans="1:10" ht="19.899999999999999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</row>
    <row r="79" spans="1:10" ht="19.899999999999999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</row>
    <row r="80" spans="1:10" ht="19.899999999999999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</row>
    <row r="81" spans="1:10" ht="19.899999999999999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</row>
    <row r="82" spans="1:10" ht="19.899999999999999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</row>
    <row r="83" spans="1:10" ht="19.899999999999999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</row>
    <row r="84" spans="1:10" ht="19.899999999999999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</row>
    <row r="85" spans="1:10" ht="19.899999999999999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</row>
    <row r="86" spans="1:10" ht="19.899999999999999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10" ht="19.899999999999999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</row>
    <row r="88" spans="1:10" ht="19.899999999999999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</row>
    <row r="89" spans="1:10" ht="19.899999999999999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</row>
    <row r="90" spans="1:10" ht="19.899999999999999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 ht="19.899999999999999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</row>
    <row r="92" spans="1:10" ht="19.899999999999999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</row>
    <row r="93" spans="1:10" ht="19.899999999999999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</row>
    <row r="94" spans="1:10" ht="19.899999999999999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</row>
    <row r="95" spans="1:10" ht="19.899999999999999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</row>
    <row r="96" spans="1:10" ht="19.899999999999999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</row>
    <row r="97" spans="1:10" ht="19.899999999999999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</row>
    <row r="98" spans="1:10" ht="19.899999999999999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</row>
    <row r="99" spans="1:10" ht="19.899999999999999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</row>
    <row r="100" spans="1:10" ht="19.899999999999999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</row>
    <row r="101" spans="1:10" ht="19.899999999999999" customHeight="1"/>
    <row r="102" spans="1:10" ht="19.899999999999999" customHeight="1"/>
    <row r="103" spans="1:10" ht="19.899999999999999" customHeight="1"/>
    <row r="104" spans="1:10" ht="19.899999999999999" customHeight="1"/>
    <row r="105" spans="1:10" ht="19.899999999999999" customHeight="1"/>
    <row r="106" spans="1:10" ht="19.899999999999999" customHeight="1"/>
    <row r="107" spans="1:10" ht="19.899999999999999" customHeight="1"/>
    <row r="108" spans="1:10" ht="19.899999999999999" customHeight="1"/>
    <row r="109" spans="1:10" ht="19.899999999999999" customHeight="1"/>
    <row r="110" spans="1:10" ht="19.899999999999999" customHeight="1"/>
    <row r="111" spans="1:10" ht="19.899999999999999" customHeight="1"/>
    <row r="112" spans="1:10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</sheetData>
  <mergeCells count="10">
    <mergeCell ref="J6:J7"/>
    <mergeCell ref="A1:J1"/>
    <mergeCell ref="A2:J2"/>
    <mergeCell ref="A3:J3"/>
    <mergeCell ref="A4:J4"/>
    <mergeCell ref="A5:J5"/>
    <mergeCell ref="A6:A7"/>
    <mergeCell ref="B6:B7"/>
    <mergeCell ref="H6:H7"/>
    <mergeCell ref="C6:G6"/>
  </mergeCells>
  <pageMargins left="0.39370078740157483" right="0.23622047244094491" top="0.55118110236220474" bottom="0.15748031496062992" header="0.31496062992125984" footer="0.31496062992125984"/>
  <pageSetup scale="75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6" tint="-0.249977111117893"/>
  </sheetPr>
  <dimension ref="A1:P38"/>
  <sheetViews>
    <sheetView showGridLines="0" showZeros="0" workbookViewId="0">
      <selection activeCell="L17" sqref="L17"/>
    </sheetView>
  </sheetViews>
  <sheetFormatPr baseColWidth="10" defaultColWidth="11.42578125" defaultRowHeight="12.75"/>
  <cols>
    <col min="1" max="1" width="3.85546875" style="27" customWidth="1"/>
    <col min="2" max="2" width="35.28515625" style="27" customWidth="1"/>
    <col min="3" max="3" width="11.42578125" style="27" customWidth="1"/>
    <col min="4" max="5" width="11.28515625" style="27" customWidth="1"/>
    <col min="6" max="6" width="13.140625" style="27" customWidth="1"/>
    <col min="7" max="7" width="12.42578125" style="27" customWidth="1"/>
    <col min="8" max="8" width="11.85546875" style="27" customWidth="1"/>
    <col min="9" max="9" width="10.85546875" style="27" customWidth="1"/>
    <col min="10" max="10" width="11.28515625" style="27" customWidth="1"/>
    <col min="11" max="11" width="8.140625" customWidth="1"/>
    <col min="12" max="12" width="23.5703125" bestFit="1" customWidth="1"/>
    <col min="13" max="13" width="12.7109375" bestFit="1" customWidth="1"/>
  </cols>
  <sheetData>
    <row r="1" spans="1:12" ht="18" customHeight="1">
      <c r="A1" s="581" t="s">
        <v>166</v>
      </c>
      <c r="B1" s="581"/>
      <c r="C1" s="581"/>
      <c r="D1" s="581"/>
      <c r="E1" s="581"/>
      <c r="F1" s="581"/>
      <c r="G1" s="581"/>
      <c r="H1" s="581"/>
      <c r="I1" s="581"/>
      <c r="J1" s="581"/>
    </row>
    <row r="2" spans="1:12" ht="18" customHeight="1">
      <c r="A2" s="581" t="s">
        <v>167</v>
      </c>
      <c r="B2" s="581"/>
      <c r="C2" s="581"/>
      <c r="D2" s="581"/>
      <c r="E2" s="581"/>
      <c r="F2" s="581"/>
      <c r="G2" s="581"/>
      <c r="H2" s="581"/>
      <c r="I2" s="581"/>
      <c r="J2" s="581"/>
    </row>
    <row r="3" spans="1:12" ht="18" customHeight="1">
      <c r="A3" s="606" t="s">
        <v>266</v>
      </c>
      <c r="B3" s="606"/>
      <c r="C3" s="606"/>
      <c r="D3" s="606"/>
      <c r="E3" s="606"/>
      <c r="F3" s="606"/>
      <c r="G3" s="606"/>
      <c r="H3" s="606"/>
      <c r="I3" s="606"/>
      <c r="J3" s="606"/>
      <c r="L3" t="s">
        <v>6</v>
      </c>
    </row>
    <row r="4" spans="1:12" ht="18" customHeight="1">
      <c r="A4" s="606" t="s">
        <v>400</v>
      </c>
      <c r="B4" s="606"/>
      <c r="C4" s="606"/>
      <c r="D4" s="606"/>
      <c r="E4" s="606"/>
      <c r="F4" s="606"/>
      <c r="G4" s="606"/>
      <c r="H4" s="606"/>
      <c r="I4" s="606"/>
      <c r="J4" s="606"/>
      <c r="L4" t="s">
        <v>29</v>
      </c>
    </row>
    <row r="5" spans="1:12" ht="6.6" customHeight="1">
      <c r="A5" s="8" t="s">
        <v>321</v>
      </c>
      <c r="B5" s="8"/>
      <c r="C5" s="8"/>
      <c r="D5" s="8"/>
      <c r="E5" s="8"/>
      <c r="F5" s="8"/>
      <c r="G5" s="8"/>
      <c r="H5" s="8"/>
      <c r="I5" s="8"/>
      <c r="J5" s="8"/>
    </row>
    <row r="6" spans="1:12" ht="24.95" customHeight="1">
      <c r="A6" s="638" t="s">
        <v>138</v>
      </c>
      <c r="B6" s="640" t="s">
        <v>0</v>
      </c>
      <c r="C6" s="642" t="s">
        <v>23</v>
      </c>
      <c r="D6" s="643"/>
      <c r="E6" s="643"/>
      <c r="F6" s="643"/>
      <c r="G6" s="643"/>
      <c r="H6" s="644"/>
      <c r="I6" s="645" t="s">
        <v>272</v>
      </c>
      <c r="J6" s="612" t="s">
        <v>386</v>
      </c>
      <c r="L6" t="s">
        <v>6</v>
      </c>
    </row>
    <row r="7" spans="1:12" ht="24.95" customHeight="1">
      <c r="A7" s="639"/>
      <c r="B7" s="641"/>
      <c r="C7" s="407" t="s">
        <v>58</v>
      </c>
      <c r="D7" s="407" t="s">
        <v>10</v>
      </c>
      <c r="E7" s="408" t="s">
        <v>2</v>
      </c>
      <c r="F7" s="409" t="s">
        <v>384</v>
      </c>
      <c r="G7" s="453" t="s">
        <v>331</v>
      </c>
      <c r="H7" s="453" t="s">
        <v>381</v>
      </c>
      <c r="I7" s="646"/>
      <c r="J7" s="613"/>
    </row>
    <row r="8" spans="1:12" ht="15" customHeight="1">
      <c r="A8" s="271"/>
      <c r="B8" s="272"/>
      <c r="C8" s="273"/>
      <c r="D8" s="274"/>
      <c r="E8" s="275"/>
      <c r="F8" s="276"/>
      <c r="G8" s="276"/>
      <c r="H8" s="274"/>
      <c r="I8" s="562"/>
      <c r="J8" s="277"/>
    </row>
    <row r="9" spans="1:12" ht="24.95" customHeight="1">
      <c r="A9" s="93"/>
      <c r="B9" s="278" t="s">
        <v>139</v>
      </c>
      <c r="C9" s="279">
        <v>158641933</v>
      </c>
      <c r="D9" s="279">
        <v>158641933</v>
      </c>
      <c r="E9" s="280">
        <v>59072462</v>
      </c>
      <c r="F9" s="279">
        <v>36596314.469999999</v>
      </c>
      <c r="G9" s="279">
        <v>33986150.509999998</v>
      </c>
      <c r="H9" s="279">
        <v>32478627.559999995</v>
      </c>
      <c r="I9" s="563">
        <v>22476147.530000001</v>
      </c>
      <c r="J9" s="282">
        <v>61.951564622446242</v>
      </c>
    </row>
    <row r="10" spans="1:12" ht="13.15" customHeight="1">
      <c r="A10" s="93"/>
      <c r="B10" s="283"/>
      <c r="C10" s="278"/>
      <c r="D10" s="283"/>
      <c r="E10" s="284"/>
      <c r="F10" s="426"/>
      <c r="G10" s="278"/>
      <c r="H10" s="285"/>
      <c r="I10" s="564"/>
      <c r="J10" s="286"/>
    </row>
    <row r="11" spans="1:12" ht="17.45" customHeight="1">
      <c r="A11" s="287">
        <v>1</v>
      </c>
      <c r="B11" s="288" t="s">
        <v>24</v>
      </c>
      <c r="C11" s="279">
        <v>60709167</v>
      </c>
      <c r="D11" s="289">
        <v>62081670</v>
      </c>
      <c r="E11" s="290">
        <v>25072456</v>
      </c>
      <c r="F11" s="281">
        <v>12263312.719999999</v>
      </c>
      <c r="G11" s="289">
        <v>10088986.699999999</v>
      </c>
      <c r="H11" s="279">
        <v>9857114.2299999986</v>
      </c>
      <c r="I11" s="563">
        <v>12809143.280000001</v>
      </c>
      <c r="J11" s="282">
        <v>48.911493632693976</v>
      </c>
      <c r="K11" s="64" t="s">
        <v>6</v>
      </c>
      <c r="L11" s="417"/>
    </row>
    <row r="12" spans="1:12" ht="11.45" customHeight="1">
      <c r="A12" s="93"/>
      <c r="B12" s="291"/>
      <c r="C12" s="292"/>
      <c r="D12" s="293"/>
      <c r="E12" s="294"/>
      <c r="F12" s="249"/>
      <c r="G12" s="293"/>
      <c r="H12" s="295"/>
      <c r="I12" s="565"/>
      <c r="J12" s="296"/>
    </row>
    <row r="13" spans="1:12" ht="19.899999999999999" customHeight="1">
      <c r="A13" s="297" t="s">
        <v>6</v>
      </c>
      <c r="B13" s="298" t="s">
        <v>140</v>
      </c>
      <c r="C13" s="249">
        <v>14471964</v>
      </c>
      <c r="D13" s="293">
        <v>14499867</v>
      </c>
      <c r="E13" s="294">
        <v>6741718</v>
      </c>
      <c r="F13" s="249">
        <v>3766525.37</v>
      </c>
      <c r="G13" s="293">
        <v>3106858.69</v>
      </c>
      <c r="H13" s="249">
        <v>2981029.65</v>
      </c>
      <c r="I13" s="566">
        <v>2975192.63</v>
      </c>
      <c r="J13" s="299">
        <v>55.868924953550412</v>
      </c>
      <c r="K13" s="65"/>
      <c r="L13" s="65"/>
    </row>
    <row r="14" spans="1:12" ht="7.15" customHeight="1">
      <c r="A14" s="297"/>
      <c r="B14" s="298"/>
      <c r="C14" s="249"/>
      <c r="D14" s="293">
        <v>0</v>
      </c>
      <c r="E14" s="294"/>
      <c r="F14" s="249"/>
      <c r="G14" s="293"/>
      <c r="H14" s="249"/>
      <c r="I14" s="566"/>
      <c r="J14" s="296"/>
    </row>
    <row r="15" spans="1:12" ht="18.600000000000001" customHeight="1">
      <c r="A15" s="297" t="s">
        <v>6</v>
      </c>
      <c r="B15" s="300" t="s">
        <v>141</v>
      </c>
      <c r="C15" s="249">
        <v>987705</v>
      </c>
      <c r="D15" s="293">
        <v>1007542</v>
      </c>
      <c r="E15" s="294">
        <v>364012</v>
      </c>
      <c r="F15" s="249">
        <v>289159.32</v>
      </c>
      <c r="G15" s="293">
        <v>287035.06</v>
      </c>
      <c r="H15" s="249">
        <v>278349.36</v>
      </c>
      <c r="I15" s="566">
        <v>74852.679999999993</v>
      </c>
      <c r="J15" s="299">
        <v>79.436754832258288</v>
      </c>
    </row>
    <row r="16" spans="1:12" ht="10.15" customHeight="1">
      <c r="A16" s="297"/>
      <c r="B16" s="300"/>
      <c r="C16" s="249"/>
      <c r="D16" s="293">
        <v>0</v>
      </c>
      <c r="E16" s="294"/>
      <c r="F16" s="249">
        <v>0</v>
      </c>
      <c r="G16" s="293"/>
      <c r="H16" s="249"/>
      <c r="I16" s="566">
        <v>0</v>
      </c>
      <c r="J16" s="299"/>
    </row>
    <row r="17" spans="1:16" ht="18.600000000000001" customHeight="1">
      <c r="A17" s="297" t="s">
        <v>6</v>
      </c>
      <c r="B17" s="298" t="s">
        <v>142</v>
      </c>
      <c r="C17" s="249">
        <v>42780124</v>
      </c>
      <c r="D17" s="293">
        <v>44208404</v>
      </c>
      <c r="E17" s="294">
        <v>17123688</v>
      </c>
      <c r="F17" s="249">
        <v>7823324.8699999992</v>
      </c>
      <c r="G17" s="293">
        <v>6325191.3300000001</v>
      </c>
      <c r="H17" s="249">
        <v>6248005.5199999996</v>
      </c>
      <c r="I17" s="566">
        <v>9300363.1300000008</v>
      </c>
      <c r="J17" s="299">
        <v>45.687149111803485</v>
      </c>
      <c r="K17" s="311" t="s">
        <v>6</v>
      </c>
      <c r="L17" s="61"/>
    </row>
    <row r="18" spans="1:16" ht="11.45" customHeight="1">
      <c r="A18" s="297"/>
      <c r="B18" s="298"/>
      <c r="C18" s="249"/>
      <c r="D18" s="293">
        <v>0</v>
      </c>
      <c r="E18" s="294"/>
      <c r="F18" s="249" t="s">
        <v>6</v>
      </c>
      <c r="G18" s="293"/>
      <c r="H18" s="249"/>
      <c r="I18" s="566" t="s">
        <v>6</v>
      </c>
      <c r="J18" s="299"/>
      <c r="K18" s="311"/>
    </row>
    <row r="19" spans="1:16" ht="15.6" customHeight="1">
      <c r="A19" s="297" t="s">
        <v>6</v>
      </c>
      <c r="B19" s="298" t="s">
        <v>143</v>
      </c>
      <c r="C19" s="249">
        <v>2469374</v>
      </c>
      <c r="D19" s="293">
        <v>2365857</v>
      </c>
      <c r="E19" s="294">
        <v>843038</v>
      </c>
      <c r="F19" s="249">
        <v>384303.16000000003</v>
      </c>
      <c r="G19" s="293">
        <v>369901.62</v>
      </c>
      <c r="H19" s="292">
        <v>349729.7</v>
      </c>
      <c r="I19" s="566">
        <v>458734.83999999997</v>
      </c>
      <c r="J19" s="299">
        <v>45.585508601035777</v>
      </c>
      <c r="K19" s="311"/>
    </row>
    <row r="20" spans="1:16" ht="9.6" customHeight="1">
      <c r="A20" s="297"/>
      <c r="B20" s="298"/>
      <c r="C20" s="249"/>
      <c r="D20" s="293" t="s">
        <v>6</v>
      </c>
      <c r="E20" s="294"/>
      <c r="F20" s="249">
        <v>0</v>
      </c>
      <c r="G20" s="293"/>
      <c r="H20" s="249"/>
      <c r="I20" s="566">
        <v>0</v>
      </c>
      <c r="J20" s="299"/>
      <c r="K20" s="311"/>
    </row>
    <row r="21" spans="1:16" ht="19.899999999999999" customHeight="1">
      <c r="A21" s="287">
        <v>2</v>
      </c>
      <c r="B21" s="288" t="s">
        <v>289</v>
      </c>
      <c r="C21" s="281">
        <v>77321811</v>
      </c>
      <c r="D21" s="289">
        <v>77669797</v>
      </c>
      <c r="E21" s="290">
        <v>28416624</v>
      </c>
      <c r="F21" s="281">
        <v>20941318.089999996</v>
      </c>
      <c r="G21" s="281">
        <v>20634150.190000001</v>
      </c>
      <c r="H21" s="281">
        <v>19480374.719999999</v>
      </c>
      <c r="I21" s="567">
        <v>7475305.9100000039</v>
      </c>
      <c r="J21" s="282">
        <v>73.693898648903527</v>
      </c>
      <c r="K21" s="311" t="s">
        <v>6</v>
      </c>
    </row>
    <row r="22" spans="1:16" ht="11.45" customHeight="1">
      <c r="A22" s="301"/>
      <c r="B22" s="298"/>
      <c r="C22" s="249" t="s">
        <v>6</v>
      </c>
      <c r="D22" s="293"/>
      <c r="E22" s="294"/>
      <c r="F22" s="249">
        <v>0</v>
      </c>
      <c r="G22" s="293"/>
      <c r="H22" s="249"/>
      <c r="I22" s="566">
        <v>0</v>
      </c>
      <c r="J22" s="299" t="s">
        <v>6</v>
      </c>
      <c r="K22" s="311"/>
    </row>
    <row r="23" spans="1:16" ht="14.45" customHeight="1">
      <c r="A23" s="302" t="s">
        <v>6</v>
      </c>
      <c r="B23" s="298" t="s">
        <v>144</v>
      </c>
      <c r="C23" s="249">
        <v>3099380</v>
      </c>
      <c r="D23" s="293">
        <v>2992200</v>
      </c>
      <c r="E23" s="294">
        <v>1089740</v>
      </c>
      <c r="F23" s="249">
        <v>621223.26</v>
      </c>
      <c r="G23" s="293">
        <v>601560.04</v>
      </c>
      <c r="H23" s="249">
        <v>573583.25</v>
      </c>
      <c r="I23" s="566">
        <v>468516.74</v>
      </c>
      <c r="J23" s="299">
        <v>57.006557527483622</v>
      </c>
      <c r="K23" s="311" t="s">
        <v>6</v>
      </c>
      <c r="L23" s="1"/>
      <c r="P23">
        <f>+P18-P19</f>
        <v>0</v>
      </c>
    </row>
    <row r="24" spans="1:16" ht="11.45" customHeight="1">
      <c r="A24" s="302"/>
      <c r="B24" s="298"/>
      <c r="C24" s="249"/>
      <c r="D24" s="293">
        <v>0</v>
      </c>
      <c r="E24" s="294" t="s">
        <v>6</v>
      </c>
      <c r="F24" s="249">
        <v>0</v>
      </c>
      <c r="G24" s="293"/>
      <c r="H24" s="249"/>
      <c r="I24" s="566" t="s">
        <v>6</v>
      </c>
      <c r="J24" s="299"/>
      <c r="K24" s="311"/>
    </row>
    <row r="25" spans="1:16" ht="15" customHeight="1">
      <c r="A25" s="302" t="s">
        <v>6</v>
      </c>
      <c r="B25" s="298" t="s">
        <v>145</v>
      </c>
      <c r="C25" s="249">
        <v>40437702</v>
      </c>
      <c r="D25" s="293">
        <v>40561390</v>
      </c>
      <c r="E25" s="294">
        <v>14834347</v>
      </c>
      <c r="F25" s="249">
        <v>10882224.43</v>
      </c>
      <c r="G25" s="293">
        <v>10762731.720000001</v>
      </c>
      <c r="H25" s="292">
        <v>9962883.1699999999</v>
      </c>
      <c r="I25" s="566">
        <v>3952122.5700000003</v>
      </c>
      <c r="J25" s="299">
        <v>73.358297672287151</v>
      </c>
      <c r="K25" s="311"/>
      <c r="M25" s="61"/>
    </row>
    <row r="26" spans="1:16" ht="12" customHeight="1">
      <c r="A26" s="302"/>
      <c r="B26" s="298"/>
      <c r="C26" s="249"/>
      <c r="D26" s="293">
        <v>0</v>
      </c>
      <c r="E26" s="294"/>
      <c r="F26" s="249">
        <v>0</v>
      </c>
      <c r="G26" s="293"/>
      <c r="H26" s="249"/>
      <c r="I26" s="566">
        <v>0</v>
      </c>
      <c r="J26" s="299"/>
      <c r="K26" s="311"/>
    </row>
    <row r="27" spans="1:16" ht="17.45" customHeight="1">
      <c r="A27" s="302" t="s">
        <v>6</v>
      </c>
      <c r="B27" s="298" t="s">
        <v>146</v>
      </c>
      <c r="C27" s="249">
        <v>33784729</v>
      </c>
      <c r="D27" s="293">
        <v>34116207</v>
      </c>
      <c r="E27" s="294">
        <v>12492537</v>
      </c>
      <c r="F27" s="249">
        <v>9437870.4000000004</v>
      </c>
      <c r="G27" s="293">
        <v>9269858.4299999997</v>
      </c>
      <c r="H27" s="249">
        <v>8943908.3000000007</v>
      </c>
      <c r="I27" s="566">
        <v>3054666.5999999996</v>
      </c>
      <c r="J27" s="299">
        <v>75.54806841876875</v>
      </c>
      <c r="K27" s="311" t="s">
        <v>6</v>
      </c>
    </row>
    <row r="28" spans="1:16" ht="13.9" customHeight="1">
      <c r="A28" s="303"/>
      <c r="B28" s="298"/>
      <c r="C28" s="249"/>
      <c r="D28" s="293"/>
      <c r="E28" s="294"/>
      <c r="F28" s="249">
        <v>0</v>
      </c>
      <c r="G28" s="293"/>
      <c r="H28" s="249"/>
      <c r="I28" s="566">
        <v>0</v>
      </c>
      <c r="J28" s="299" t="s">
        <v>6</v>
      </c>
    </row>
    <row r="29" spans="1:16" ht="24.95" customHeight="1">
      <c r="A29" s="304" t="s">
        <v>121</v>
      </c>
      <c r="B29" s="288" t="s">
        <v>25</v>
      </c>
      <c r="C29" s="281">
        <v>20610955</v>
      </c>
      <c r="D29" s="289">
        <v>18890466</v>
      </c>
      <c r="E29" s="290">
        <v>5583382</v>
      </c>
      <c r="F29" s="281">
        <v>3391683.6599999997</v>
      </c>
      <c r="G29" s="289">
        <v>3263014.62</v>
      </c>
      <c r="H29" s="281">
        <v>3141138.61</v>
      </c>
      <c r="I29" s="567">
        <v>2191698.3400000003</v>
      </c>
      <c r="J29" s="282">
        <v>60.746043527023573</v>
      </c>
      <c r="K29" t="s">
        <v>6</v>
      </c>
    </row>
    <row r="30" spans="1:16" ht="6" customHeight="1" thickBot="1">
      <c r="A30" s="305"/>
      <c r="B30" s="306"/>
      <c r="C30" s="307"/>
      <c r="D30" s="307" t="s">
        <v>6</v>
      </c>
      <c r="E30" s="308"/>
      <c r="F30" s="307" t="s">
        <v>6</v>
      </c>
      <c r="G30" s="307"/>
      <c r="H30" s="307"/>
      <c r="I30" s="307"/>
      <c r="J30" s="309" t="s">
        <v>6</v>
      </c>
    </row>
    <row r="31" spans="1:16" ht="24.95" customHeight="1" thickTop="1">
      <c r="A31" s="637" t="s">
        <v>224</v>
      </c>
      <c r="B31" s="637"/>
      <c r="C31" s="637"/>
      <c r="D31" s="310"/>
      <c r="E31" s="310"/>
      <c r="F31" s="310" t="s">
        <v>6</v>
      </c>
      <c r="G31" s="310"/>
      <c r="H31" s="310"/>
      <c r="I31" s="310"/>
      <c r="J31" s="8"/>
    </row>
    <row r="32" spans="1:16" ht="24.95" customHeight="1">
      <c r="A32" s="29"/>
      <c r="C32" s="30"/>
      <c r="D32" s="30"/>
      <c r="E32" s="30"/>
      <c r="F32" s="31"/>
      <c r="G32" s="31"/>
      <c r="H32" s="31"/>
      <c r="I32" s="31"/>
      <c r="J32" s="28"/>
    </row>
    <row r="36" spans="10:11">
      <c r="K36" t="s">
        <v>6</v>
      </c>
    </row>
    <row r="38" spans="10:11">
      <c r="J38" s="27" t="s">
        <v>6</v>
      </c>
    </row>
  </sheetData>
  <mergeCells count="10">
    <mergeCell ref="A31:C31"/>
    <mergeCell ref="A1:J1"/>
    <mergeCell ref="A2:J2"/>
    <mergeCell ref="A6:A7"/>
    <mergeCell ref="B6:B7"/>
    <mergeCell ref="J6:J7"/>
    <mergeCell ref="A3:J3"/>
    <mergeCell ref="A4:J4"/>
    <mergeCell ref="C6:H6"/>
    <mergeCell ref="I6:I7"/>
  </mergeCells>
  <phoneticPr fontId="3" type="noConversion"/>
  <pageMargins left="0.23622047244094491" right="0" top="0.55118110236220474" bottom="0.35433070866141736" header="0.51181102362204722" footer="0.98425196850393704"/>
  <pageSetup scale="95" firstPageNumber="0" fitToWidth="0" fitToHeight="0" orientation="landscape" horizontalDpi="4294967294" verticalDpi="4294967294" r:id="rId1"/>
  <headerFooter alignWithMargins="0">
    <oddFooter xml:space="preserve">&amp;R&amp;"Times New Roman,Normal"&amp;12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showGridLines="0" showZeros="0" workbookViewId="0">
      <selection activeCell="O24" sqref="O24"/>
    </sheetView>
  </sheetViews>
  <sheetFormatPr baseColWidth="10" defaultRowHeight="12.75"/>
  <cols>
    <col min="1" max="1" width="89.140625" customWidth="1"/>
    <col min="2" max="2" width="11.7109375" customWidth="1"/>
    <col min="3" max="3" width="12.28515625" customWidth="1"/>
    <col min="4" max="4" width="13.28515625" customWidth="1"/>
    <col min="5" max="5" width="0.140625" style="389" hidden="1" customWidth="1"/>
    <col min="6" max="6" width="11.7109375" style="389" customWidth="1"/>
    <col min="7" max="7" width="10" customWidth="1"/>
    <col min="8" max="8" width="9.85546875" style="389" customWidth="1"/>
    <col min="9" max="9" width="11.7109375" customWidth="1"/>
    <col min="10" max="10" width="0.5703125" hidden="1" customWidth="1"/>
    <col min="12" max="12" width="11.140625" customWidth="1"/>
    <col min="13" max="13" width="16.28515625" hidden="1" customWidth="1"/>
  </cols>
  <sheetData>
    <row r="2" spans="1:13" ht="15.75">
      <c r="A2" s="647" t="s">
        <v>166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</row>
    <row r="3" spans="1:13" ht="15.75">
      <c r="A3" s="647" t="s">
        <v>167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</row>
    <row r="4" spans="1:13" ht="15">
      <c r="A4" s="581" t="s">
        <v>333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</row>
    <row r="5" spans="1:13" ht="15">
      <c r="A5" s="581" t="s">
        <v>406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</row>
    <row r="6" spans="1:13" ht="16.5" thickBot="1">
      <c r="A6" s="455" t="s">
        <v>6</v>
      </c>
      <c r="B6" s="455"/>
      <c r="C6" s="455"/>
      <c r="D6" s="455"/>
      <c r="E6" s="569"/>
      <c r="F6" s="455"/>
      <c r="G6" s="455"/>
      <c r="H6" s="455"/>
      <c r="I6" s="456"/>
      <c r="J6" s="456"/>
      <c r="K6" s="38"/>
    </row>
    <row r="7" spans="1:13" ht="20.45" customHeight="1">
      <c r="A7" s="656" t="s">
        <v>334</v>
      </c>
      <c r="B7" s="648" t="s">
        <v>23</v>
      </c>
      <c r="C7" s="649"/>
      <c r="D7" s="649"/>
      <c r="E7" s="650"/>
      <c r="F7" s="649"/>
      <c r="G7" s="649"/>
      <c r="H7" s="651"/>
      <c r="I7" s="652" t="s">
        <v>272</v>
      </c>
      <c r="J7" s="654" t="s">
        <v>335</v>
      </c>
      <c r="K7" s="620" t="s">
        <v>386</v>
      </c>
    </row>
    <row r="8" spans="1:13" s="389" customFormat="1" ht="20.45" customHeight="1">
      <c r="A8" s="657"/>
      <c r="B8" s="457" t="s">
        <v>58</v>
      </c>
      <c r="C8" s="458" t="s">
        <v>10</v>
      </c>
      <c r="D8" s="459" t="s">
        <v>2</v>
      </c>
      <c r="E8" s="574" t="s">
        <v>27</v>
      </c>
      <c r="F8" s="457" t="s">
        <v>384</v>
      </c>
      <c r="G8" s="457" t="s">
        <v>331</v>
      </c>
      <c r="H8" s="457" t="s">
        <v>155</v>
      </c>
      <c r="I8" s="653"/>
      <c r="J8" s="655"/>
      <c r="K8" s="621"/>
    </row>
    <row r="9" spans="1:13" ht="18" customHeight="1">
      <c r="A9" s="460" t="s">
        <v>336</v>
      </c>
      <c r="B9" s="461">
        <f>SUM(B10:B18)</f>
        <v>28748221</v>
      </c>
      <c r="C9" s="461">
        <f t="shared" ref="C9:J9" si="0">SUM(C10:C18)</f>
        <v>25483592</v>
      </c>
      <c r="D9" s="462">
        <f t="shared" si="0"/>
        <v>24589779</v>
      </c>
      <c r="E9" s="570">
        <f>SUM(E10:E18)</f>
        <v>174986.91</v>
      </c>
      <c r="F9" s="461">
        <f>SUM(F10:F18)</f>
        <v>930774.86</v>
      </c>
      <c r="G9" s="461">
        <f t="shared" si="0"/>
        <v>234982.69</v>
      </c>
      <c r="H9" s="461">
        <f>SUM(H10:H18)+1</f>
        <v>159855.31</v>
      </c>
      <c r="I9" s="461">
        <f>SUM(I10:I18)</f>
        <v>23659004.140000001</v>
      </c>
      <c r="J9" s="461">
        <f t="shared" si="0"/>
        <v>24727805.049999997</v>
      </c>
      <c r="K9" s="463">
        <f t="shared" ref="K9:K19" si="1">+F9*100/D9</f>
        <v>3.7852103510161683</v>
      </c>
      <c r="M9">
        <v>755786.95000000007</v>
      </c>
    </row>
    <row r="10" spans="1:13" ht="18.600000000000001" customHeight="1">
      <c r="A10" s="464" t="s">
        <v>337</v>
      </c>
      <c r="B10" s="465">
        <v>4639648</v>
      </c>
      <c r="C10" s="466">
        <v>5857750</v>
      </c>
      <c r="D10" s="467">
        <v>5296998</v>
      </c>
      <c r="E10" s="467">
        <v>120916.6</v>
      </c>
      <c r="F10" s="468">
        <f>+E10+M10</f>
        <v>140571.75</v>
      </c>
      <c r="G10" s="468">
        <v>83947.44</v>
      </c>
      <c r="H10" s="468">
        <v>40893.300000000003</v>
      </c>
      <c r="I10" s="468">
        <f>+D10-F10</f>
        <v>5156426.25</v>
      </c>
      <c r="J10" s="469">
        <v>5838095.8499999996</v>
      </c>
      <c r="K10" s="470">
        <f>+F10*100/D10</f>
        <v>2.6538003223712754</v>
      </c>
      <c r="M10">
        <v>19655.150000000001</v>
      </c>
    </row>
    <row r="11" spans="1:13" ht="18.600000000000001" customHeight="1">
      <c r="A11" s="464" t="s">
        <v>338</v>
      </c>
      <c r="B11" s="471">
        <v>352260</v>
      </c>
      <c r="C11" s="466">
        <v>352260</v>
      </c>
      <c r="D11" s="467">
        <v>285513</v>
      </c>
      <c r="E11" s="467"/>
      <c r="F11" s="468">
        <f t="shared" ref="F11:F18" si="2">+E11+M11</f>
        <v>11521.33</v>
      </c>
      <c r="G11" s="468">
        <v>11521.33</v>
      </c>
      <c r="H11" s="468">
        <v>11521</v>
      </c>
      <c r="I11" s="468">
        <f t="shared" ref="I11:I18" si="3">+D11-F11</f>
        <v>273991.67</v>
      </c>
      <c r="J11" s="469">
        <v>340738.67</v>
      </c>
      <c r="K11" s="470">
        <f t="shared" si="1"/>
        <v>4.0353083747500111</v>
      </c>
      <c r="M11">
        <v>11521.33</v>
      </c>
    </row>
    <row r="12" spans="1:13" ht="23.45" customHeight="1">
      <c r="A12" s="472" t="s">
        <v>339</v>
      </c>
      <c r="B12" s="465">
        <v>1104990</v>
      </c>
      <c r="C12" s="473">
        <v>2879654</v>
      </c>
      <c r="D12" s="467">
        <v>2794634</v>
      </c>
      <c r="E12" s="467">
        <v>54070.31</v>
      </c>
      <c r="F12" s="468">
        <f t="shared" si="2"/>
        <v>131122.63</v>
      </c>
      <c r="G12" s="468">
        <v>47615.75</v>
      </c>
      <c r="H12" s="468">
        <v>80251.710000000006</v>
      </c>
      <c r="I12" s="468">
        <f t="shared" si="3"/>
        <v>2663511.37</v>
      </c>
      <c r="J12" s="469">
        <v>2802601.68</v>
      </c>
      <c r="K12" s="470">
        <f t="shared" si="1"/>
        <v>4.6919428447517637</v>
      </c>
      <c r="M12">
        <v>77052.320000000007</v>
      </c>
    </row>
    <row r="13" spans="1:13" ht="16.149999999999999" customHeight="1">
      <c r="A13" s="474" t="s">
        <v>340</v>
      </c>
      <c r="B13" s="465">
        <v>38379</v>
      </c>
      <c r="C13" s="473">
        <v>30702</v>
      </c>
      <c r="D13" s="475">
        <v>11513</v>
      </c>
      <c r="E13" s="475"/>
      <c r="F13" s="468">
        <f t="shared" si="2"/>
        <v>0</v>
      </c>
      <c r="G13" s="476">
        <v>0</v>
      </c>
      <c r="H13" s="476"/>
      <c r="I13" s="468">
        <f t="shared" si="3"/>
        <v>11513</v>
      </c>
      <c r="J13" s="469">
        <v>30702</v>
      </c>
      <c r="K13" s="470" t="s">
        <v>6</v>
      </c>
      <c r="M13">
        <v>0</v>
      </c>
    </row>
    <row r="14" spans="1:13" ht="18" customHeight="1">
      <c r="A14" s="474" t="s">
        <v>341</v>
      </c>
      <c r="B14" s="465">
        <v>42953</v>
      </c>
      <c r="C14" s="473">
        <v>34361</v>
      </c>
      <c r="D14" s="475">
        <v>12885</v>
      </c>
      <c r="E14" s="475"/>
      <c r="F14" s="468">
        <f t="shared" si="2"/>
        <v>0</v>
      </c>
      <c r="G14" s="476"/>
      <c r="H14" s="476"/>
      <c r="I14" s="468">
        <f t="shared" si="3"/>
        <v>12885</v>
      </c>
      <c r="J14" s="469">
        <v>34361</v>
      </c>
      <c r="K14" s="470" t="s">
        <v>6</v>
      </c>
    </row>
    <row r="15" spans="1:13" ht="17.45" customHeight="1">
      <c r="A15" s="474" t="s">
        <v>342</v>
      </c>
      <c r="B15" s="465">
        <v>2025000</v>
      </c>
      <c r="C15" s="473">
        <v>1620000</v>
      </c>
      <c r="D15" s="475">
        <v>1620000</v>
      </c>
      <c r="E15" s="475"/>
      <c r="F15" s="468">
        <f t="shared" si="2"/>
        <v>0</v>
      </c>
      <c r="G15" s="476"/>
      <c r="H15" s="476"/>
      <c r="I15" s="468">
        <f t="shared" si="3"/>
        <v>1620000</v>
      </c>
      <c r="J15" s="469">
        <v>1620000</v>
      </c>
      <c r="K15" s="470" t="s">
        <v>6</v>
      </c>
    </row>
    <row r="16" spans="1:13" ht="12.6" customHeight="1">
      <c r="A16" s="474" t="s">
        <v>343</v>
      </c>
      <c r="B16" s="465">
        <v>2795500</v>
      </c>
      <c r="C16" s="473">
        <v>967635.05</v>
      </c>
      <c r="D16" s="475">
        <v>932636.05</v>
      </c>
      <c r="E16" s="475"/>
      <c r="F16" s="468">
        <f t="shared" si="2"/>
        <v>0</v>
      </c>
      <c r="G16" s="476"/>
      <c r="H16" s="476"/>
      <c r="I16" s="468">
        <f t="shared" si="3"/>
        <v>932636.05</v>
      </c>
      <c r="J16" s="469">
        <v>967635.05</v>
      </c>
      <c r="K16" s="470" t="s">
        <v>6</v>
      </c>
    </row>
    <row r="17" spans="1:13" ht="15" customHeight="1">
      <c r="A17" s="477" t="s">
        <v>344</v>
      </c>
      <c r="B17" s="465">
        <v>148815</v>
      </c>
      <c r="C17" s="465">
        <v>338908.95</v>
      </c>
      <c r="D17" s="476">
        <v>338908.95</v>
      </c>
      <c r="E17" s="476"/>
      <c r="F17" s="468">
        <f t="shared" si="2"/>
        <v>0</v>
      </c>
      <c r="G17" s="476"/>
      <c r="H17" s="476"/>
      <c r="I17" s="468">
        <f t="shared" si="3"/>
        <v>338908.95</v>
      </c>
      <c r="J17" s="469">
        <v>338908.95</v>
      </c>
      <c r="K17" s="478" t="s">
        <v>6</v>
      </c>
    </row>
    <row r="18" spans="1:13">
      <c r="A18" s="464" t="s">
        <v>345</v>
      </c>
      <c r="B18" s="465">
        <v>17600676</v>
      </c>
      <c r="C18" s="465">
        <v>13402321</v>
      </c>
      <c r="D18" s="476">
        <v>13296691</v>
      </c>
      <c r="E18" s="476"/>
      <c r="F18" s="468">
        <f t="shared" si="2"/>
        <v>647559.15</v>
      </c>
      <c r="G18" s="476">
        <v>91898.17</v>
      </c>
      <c r="H18" s="476">
        <v>27188.3</v>
      </c>
      <c r="I18" s="468">
        <f t="shared" si="3"/>
        <v>12649131.85</v>
      </c>
      <c r="J18" s="469">
        <v>12754761.85</v>
      </c>
      <c r="K18" s="470">
        <f t="shared" si="1"/>
        <v>4.870077450096419</v>
      </c>
      <c r="M18">
        <v>647559.15</v>
      </c>
    </row>
    <row r="19" spans="1:13" ht="18" customHeight="1">
      <c r="A19" s="479" t="s">
        <v>346</v>
      </c>
      <c r="B19" s="480">
        <f t="shared" ref="B19:J19" si="4">SUM(B20:B40)</f>
        <v>25866664</v>
      </c>
      <c r="C19" s="480">
        <f t="shared" si="4"/>
        <v>27149965</v>
      </c>
      <c r="D19" s="480">
        <f t="shared" si="4"/>
        <v>26132911</v>
      </c>
      <c r="E19" s="480">
        <f>SUM(E20:E40)</f>
        <v>1262187.3499999999</v>
      </c>
      <c r="F19" s="480">
        <f t="shared" si="4"/>
        <v>3249244.2199999997</v>
      </c>
      <c r="G19" s="480">
        <f>SUM(G20:G40)</f>
        <v>870502.76</v>
      </c>
      <c r="H19" s="480">
        <f t="shared" si="4"/>
        <v>727173.74000000011</v>
      </c>
      <c r="I19" s="480">
        <f t="shared" si="4"/>
        <v>22883666.77999999</v>
      </c>
      <c r="J19" s="480">
        <f t="shared" si="4"/>
        <v>25162907.929999996</v>
      </c>
      <c r="K19" s="463">
        <f t="shared" si="1"/>
        <v>12.433533409270785</v>
      </c>
      <c r="M19">
        <v>1987056.87</v>
      </c>
    </row>
    <row r="20" spans="1:13" ht="16.899999999999999" customHeight="1">
      <c r="A20" s="472" t="s">
        <v>347</v>
      </c>
      <c r="B20" s="481">
        <v>196000</v>
      </c>
      <c r="C20" s="481">
        <v>521180</v>
      </c>
      <c r="D20" s="468">
        <v>481980</v>
      </c>
      <c r="E20" s="468">
        <v>160232.43</v>
      </c>
      <c r="F20" s="468">
        <f t="shared" ref="F20:F40" si="5">+E20+M20</f>
        <v>221503.88</v>
      </c>
      <c r="G20" s="468">
        <v>171984.57</v>
      </c>
      <c r="H20" s="468">
        <v>84872.9</v>
      </c>
      <c r="I20" s="468">
        <f t="shared" ref="I20:I40" si="6">+D20-F20</f>
        <v>260476.12</v>
      </c>
      <c r="J20" s="469">
        <v>459908.55</v>
      </c>
      <c r="K20" s="470">
        <f t="shared" ref="K20:K52" si="7">+F20*100/D20</f>
        <v>45.957068758039753</v>
      </c>
      <c r="M20">
        <v>61271.45</v>
      </c>
    </row>
    <row r="21" spans="1:13" ht="16.149999999999999" customHeight="1">
      <c r="A21" s="472" t="s">
        <v>348</v>
      </c>
      <c r="B21" s="481">
        <v>16381823</v>
      </c>
      <c r="C21" s="481">
        <v>16378009</v>
      </c>
      <c r="D21" s="468">
        <v>16060424</v>
      </c>
      <c r="E21" s="468">
        <v>689635.15</v>
      </c>
      <c r="F21" s="468">
        <f t="shared" si="5"/>
        <v>2201223.7200000002</v>
      </c>
      <c r="G21" s="468">
        <v>551274.41</v>
      </c>
      <c r="H21" s="468">
        <v>338068.1</v>
      </c>
      <c r="I21" s="468">
        <f t="shared" si="6"/>
        <v>13859200.279999999</v>
      </c>
      <c r="J21" s="469">
        <v>14866420.43</v>
      </c>
      <c r="K21" s="470">
        <f t="shared" si="7"/>
        <v>13.705887964103566</v>
      </c>
      <c r="M21">
        <v>1511588.57</v>
      </c>
    </row>
    <row r="22" spans="1:13" ht="14.45" customHeight="1">
      <c r="A22" s="472" t="s">
        <v>349</v>
      </c>
      <c r="B22" s="481">
        <v>155763</v>
      </c>
      <c r="C22" s="481">
        <v>254263</v>
      </c>
      <c r="D22" s="468">
        <v>246728</v>
      </c>
      <c r="E22" s="468">
        <v>6270.36</v>
      </c>
      <c r="F22" s="468">
        <f t="shared" si="5"/>
        <v>36338.43</v>
      </c>
      <c r="G22" s="468">
        <v>6270.36</v>
      </c>
      <c r="H22" s="468">
        <v>5863.6</v>
      </c>
      <c r="I22" s="468">
        <f t="shared" si="6"/>
        <v>210389.57</v>
      </c>
      <c r="J22" s="469">
        <v>224194.93</v>
      </c>
      <c r="K22" s="470">
        <f t="shared" si="7"/>
        <v>14.728133815375637</v>
      </c>
      <c r="M22">
        <v>30068.07</v>
      </c>
    </row>
    <row r="23" spans="1:13" ht="12.6" customHeight="1">
      <c r="A23" s="472" t="s">
        <v>350</v>
      </c>
      <c r="B23" s="481">
        <v>115314</v>
      </c>
      <c r="C23" s="481">
        <v>115314</v>
      </c>
      <c r="D23" s="468">
        <v>92251</v>
      </c>
      <c r="E23" s="468">
        <v>1070</v>
      </c>
      <c r="F23" s="468">
        <f t="shared" si="5"/>
        <v>1915.3</v>
      </c>
      <c r="G23" s="468"/>
      <c r="H23" s="468"/>
      <c r="I23" s="468">
        <f t="shared" si="6"/>
        <v>90335.7</v>
      </c>
      <c r="J23" s="469">
        <v>114468.7</v>
      </c>
      <c r="K23" s="470">
        <f t="shared" si="7"/>
        <v>2.0761834560058969</v>
      </c>
      <c r="M23">
        <v>845.3</v>
      </c>
    </row>
    <row r="24" spans="1:13" ht="14.45" customHeight="1">
      <c r="A24" s="472" t="s">
        <v>351</v>
      </c>
      <c r="B24" s="481">
        <v>1000000</v>
      </c>
      <c r="C24" s="481">
        <v>910000</v>
      </c>
      <c r="D24" s="468">
        <v>910000</v>
      </c>
      <c r="E24" s="468"/>
      <c r="F24" s="468">
        <f t="shared" si="5"/>
        <v>97522.98</v>
      </c>
      <c r="G24" s="468">
        <v>17443.62</v>
      </c>
      <c r="H24" s="468">
        <v>17443.62</v>
      </c>
      <c r="I24" s="468">
        <f t="shared" si="6"/>
        <v>812477.02</v>
      </c>
      <c r="J24" s="469">
        <v>812477.02</v>
      </c>
      <c r="K24" s="470">
        <f t="shared" si="7"/>
        <v>10.716810989010989</v>
      </c>
      <c r="M24">
        <v>97522.98</v>
      </c>
    </row>
    <row r="25" spans="1:13" ht="16.899999999999999" customHeight="1">
      <c r="A25" s="472" t="s">
        <v>352</v>
      </c>
      <c r="B25" s="481">
        <v>513000</v>
      </c>
      <c r="C25" s="481">
        <v>889903</v>
      </c>
      <c r="D25" s="468">
        <v>889903</v>
      </c>
      <c r="E25" s="468"/>
      <c r="F25" s="468">
        <f t="shared" si="5"/>
        <v>0</v>
      </c>
      <c r="G25" s="468"/>
      <c r="H25" s="468"/>
      <c r="I25" s="468">
        <f t="shared" si="6"/>
        <v>889903</v>
      </c>
      <c r="J25" s="469">
        <v>889903</v>
      </c>
      <c r="K25" s="470">
        <f t="shared" si="7"/>
        <v>0</v>
      </c>
    </row>
    <row r="26" spans="1:13" ht="14.45" customHeight="1">
      <c r="A26" s="472" t="s">
        <v>353</v>
      </c>
      <c r="B26" s="481">
        <v>1000000</v>
      </c>
      <c r="C26" s="481">
        <v>1000000</v>
      </c>
      <c r="D26" s="468">
        <v>851852</v>
      </c>
      <c r="E26" s="468"/>
      <c r="F26" s="468">
        <f t="shared" si="5"/>
        <v>0</v>
      </c>
      <c r="G26" s="468"/>
      <c r="H26" s="468"/>
      <c r="I26" s="468">
        <f t="shared" si="6"/>
        <v>851852</v>
      </c>
      <c r="J26" s="469">
        <v>1000000</v>
      </c>
      <c r="K26" s="470">
        <f t="shared" si="7"/>
        <v>0</v>
      </c>
    </row>
    <row r="27" spans="1:13" ht="16.899999999999999" customHeight="1">
      <c r="A27" s="472" t="s">
        <v>354</v>
      </c>
      <c r="B27" s="481">
        <v>1275000</v>
      </c>
      <c r="C27" s="481">
        <v>1663022</v>
      </c>
      <c r="D27" s="468">
        <v>1525522</v>
      </c>
      <c r="E27" s="468">
        <v>292762.39</v>
      </c>
      <c r="F27" s="468">
        <f t="shared" si="5"/>
        <v>568093.42000000004</v>
      </c>
      <c r="G27" s="468">
        <v>114628.64</v>
      </c>
      <c r="H27" s="468">
        <v>239942.79</v>
      </c>
      <c r="I27" s="468">
        <f t="shared" si="6"/>
        <v>957428.58</v>
      </c>
      <c r="J27" s="469">
        <v>1387690.97</v>
      </c>
      <c r="K27" s="470">
        <f t="shared" si="7"/>
        <v>37.239280718337731</v>
      </c>
      <c r="M27">
        <v>275331.03000000003</v>
      </c>
    </row>
    <row r="28" spans="1:13" ht="25.15" customHeight="1">
      <c r="A28" s="472" t="s">
        <v>355</v>
      </c>
      <c r="B28" s="481">
        <v>1372996</v>
      </c>
      <c r="C28" s="481">
        <v>1372996</v>
      </c>
      <c r="D28" s="468">
        <v>1235884</v>
      </c>
      <c r="E28" s="468">
        <v>19623.689999999999</v>
      </c>
      <c r="F28" s="468">
        <f t="shared" si="5"/>
        <v>19623.689999999999</v>
      </c>
      <c r="G28" s="468"/>
      <c r="H28" s="468"/>
      <c r="I28" s="468">
        <f t="shared" si="6"/>
        <v>1216260.31</v>
      </c>
      <c r="J28" s="469">
        <v>1372996</v>
      </c>
      <c r="K28" s="470">
        <f t="shared" si="7"/>
        <v>1.5878262037537501</v>
      </c>
    </row>
    <row r="29" spans="1:13" ht="14.45" customHeight="1">
      <c r="A29" s="472" t="s">
        <v>356</v>
      </c>
      <c r="B29" s="481">
        <v>379970</v>
      </c>
      <c r="C29" s="481">
        <v>379970</v>
      </c>
      <c r="D29" s="468">
        <v>369079</v>
      </c>
      <c r="E29" s="468"/>
      <c r="F29" s="468">
        <f t="shared" si="5"/>
        <v>0</v>
      </c>
      <c r="G29" s="468"/>
      <c r="H29" s="468"/>
      <c r="I29" s="468">
        <f t="shared" si="6"/>
        <v>369079</v>
      </c>
      <c r="J29" s="469">
        <v>379970</v>
      </c>
      <c r="K29" s="470">
        <f t="shared" si="7"/>
        <v>0</v>
      </c>
    </row>
    <row r="30" spans="1:13" ht="15.6" customHeight="1">
      <c r="A30" s="472" t="s">
        <v>357</v>
      </c>
      <c r="B30" s="481">
        <v>47851</v>
      </c>
      <c r="C30" s="481">
        <v>75671</v>
      </c>
      <c r="D30" s="468">
        <v>75671</v>
      </c>
      <c r="E30" s="468"/>
      <c r="F30" s="468">
        <f t="shared" si="5"/>
        <v>0</v>
      </c>
      <c r="G30" s="468"/>
      <c r="H30" s="468"/>
      <c r="I30" s="468">
        <f t="shared" si="6"/>
        <v>75671</v>
      </c>
      <c r="J30" s="469">
        <v>75671</v>
      </c>
      <c r="K30" s="470">
        <f t="shared" si="7"/>
        <v>0</v>
      </c>
    </row>
    <row r="31" spans="1:13" ht="18" customHeight="1">
      <c r="A31" s="472" t="s">
        <v>358</v>
      </c>
      <c r="B31" s="481">
        <v>100000</v>
      </c>
      <c r="C31" s="481">
        <v>101700</v>
      </c>
      <c r="D31" s="468">
        <v>101048</v>
      </c>
      <c r="E31" s="468">
        <v>16357.73</v>
      </c>
      <c r="F31" s="468">
        <f t="shared" si="5"/>
        <v>16357.73</v>
      </c>
      <c r="G31" s="468">
        <v>2568</v>
      </c>
      <c r="H31" s="468">
        <v>2568</v>
      </c>
      <c r="I31" s="468">
        <f t="shared" si="6"/>
        <v>84690.27</v>
      </c>
      <c r="J31" s="469">
        <v>101700</v>
      </c>
      <c r="K31" s="470">
        <f t="shared" si="7"/>
        <v>16.188078932784418</v>
      </c>
    </row>
    <row r="32" spans="1:13" ht="20.45" customHeight="1">
      <c r="A32" s="472" t="s">
        <v>359</v>
      </c>
      <c r="B32" s="481">
        <v>750000</v>
      </c>
      <c r="C32" s="481">
        <v>744069</v>
      </c>
      <c r="D32" s="468">
        <v>744069</v>
      </c>
      <c r="E32" s="468">
        <v>17768.419999999998</v>
      </c>
      <c r="F32" s="468">
        <f t="shared" si="5"/>
        <v>17768.419999999998</v>
      </c>
      <c r="G32" s="468"/>
      <c r="H32" s="468">
        <v>10325.5</v>
      </c>
      <c r="I32" s="468">
        <f t="shared" si="6"/>
        <v>726300.58</v>
      </c>
      <c r="J32" s="469">
        <v>744069</v>
      </c>
      <c r="K32" s="470">
        <f t="shared" si="7"/>
        <v>2.3880070262300941</v>
      </c>
    </row>
    <row r="33" spans="1:13" ht="17.45" customHeight="1">
      <c r="A33" s="472" t="s">
        <v>360</v>
      </c>
      <c r="B33" s="481">
        <v>533372</v>
      </c>
      <c r="C33" s="481">
        <v>564877</v>
      </c>
      <c r="D33" s="468">
        <v>494045</v>
      </c>
      <c r="E33" s="468">
        <v>12165.5</v>
      </c>
      <c r="F33" s="468">
        <f t="shared" si="5"/>
        <v>13626.71</v>
      </c>
      <c r="G33" s="468">
        <v>1274.3599999999999</v>
      </c>
      <c r="H33" s="468">
        <v>5414.3</v>
      </c>
      <c r="I33" s="468">
        <f t="shared" si="6"/>
        <v>480418.29</v>
      </c>
      <c r="J33" s="469">
        <v>563415.79</v>
      </c>
      <c r="K33" s="470">
        <f t="shared" si="7"/>
        <v>2.7581920675242135</v>
      </c>
      <c r="M33">
        <v>1461.21</v>
      </c>
    </row>
    <row r="34" spans="1:13" ht="16.149999999999999" customHeight="1">
      <c r="A34" s="472" t="s">
        <v>361</v>
      </c>
      <c r="B34" s="481">
        <v>278782</v>
      </c>
      <c r="C34" s="481">
        <v>278782</v>
      </c>
      <c r="D34" s="468">
        <v>278782</v>
      </c>
      <c r="E34" s="468"/>
      <c r="F34" s="468">
        <f t="shared" si="5"/>
        <v>5058.8</v>
      </c>
      <c r="G34" s="468">
        <v>5058.8</v>
      </c>
      <c r="H34" s="468">
        <v>22674.93</v>
      </c>
      <c r="I34" s="468">
        <f t="shared" si="6"/>
        <v>273723.2</v>
      </c>
      <c r="J34" s="469">
        <v>273723</v>
      </c>
      <c r="K34" s="470">
        <f t="shared" si="7"/>
        <v>1.8146078297738018</v>
      </c>
      <c r="M34">
        <v>5058.8</v>
      </c>
    </row>
    <row r="35" spans="1:13" ht="26.45" customHeight="1">
      <c r="A35" s="472" t="s">
        <v>362</v>
      </c>
      <c r="B35" s="481">
        <v>873687</v>
      </c>
      <c r="C35" s="481">
        <v>919937</v>
      </c>
      <c r="D35" s="468">
        <v>918482</v>
      </c>
      <c r="E35" s="468">
        <v>18953.98</v>
      </c>
      <c r="F35" s="468">
        <f t="shared" si="5"/>
        <v>18953.98</v>
      </c>
      <c r="G35" s="468"/>
      <c r="H35" s="468"/>
      <c r="I35" s="468">
        <f t="shared" si="6"/>
        <v>899528.02</v>
      </c>
      <c r="J35" s="469">
        <v>919937</v>
      </c>
      <c r="K35" s="470">
        <f t="shared" si="7"/>
        <v>2.063620190705969</v>
      </c>
    </row>
    <row r="36" spans="1:13" ht="27" customHeight="1">
      <c r="A36" s="472" t="s">
        <v>363</v>
      </c>
      <c r="B36" s="481">
        <v>558027</v>
      </c>
      <c r="C36" s="481">
        <v>558027</v>
      </c>
      <c r="D36" s="468">
        <v>524030</v>
      </c>
      <c r="E36" s="468"/>
      <c r="F36" s="468">
        <f t="shared" si="5"/>
        <v>3909.46</v>
      </c>
      <c r="G36" s="468"/>
      <c r="H36" s="468"/>
      <c r="I36" s="468">
        <f t="shared" si="6"/>
        <v>520120.54</v>
      </c>
      <c r="J36" s="469">
        <v>554117.54</v>
      </c>
      <c r="K36" s="470">
        <f t="shared" si="7"/>
        <v>0.74603744060454558</v>
      </c>
      <c r="M36">
        <v>3909.46</v>
      </c>
    </row>
    <row r="37" spans="1:13" ht="21" customHeight="1">
      <c r="A37" s="472" t="s">
        <v>364</v>
      </c>
      <c r="B37" s="481">
        <v>30174</v>
      </c>
      <c r="C37" s="481">
        <v>30174</v>
      </c>
      <c r="D37" s="468">
        <v>15087</v>
      </c>
      <c r="E37" s="468"/>
      <c r="F37" s="468">
        <f t="shared" si="5"/>
        <v>0</v>
      </c>
      <c r="G37" s="468"/>
      <c r="H37" s="468"/>
      <c r="I37" s="468">
        <f t="shared" si="6"/>
        <v>15087</v>
      </c>
      <c r="J37" s="469">
        <v>30174</v>
      </c>
      <c r="K37" s="470">
        <f t="shared" si="7"/>
        <v>0</v>
      </c>
    </row>
    <row r="38" spans="1:13" ht="27.6" customHeight="1">
      <c r="A38" s="472" t="s">
        <v>365</v>
      </c>
      <c r="B38" s="481">
        <v>221793</v>
      </c>
      <c r="C38" s="481">
        <v>221793</v>
      </c>
      <c r="D38" s="468">
        <v>161549</v>
      </c>
      <c r="E38" s="468"/>
      <c r="F38" s="468">
        <f t="shared" si="5"/>
        <v>0</v>
      </c>
      <c r="G38" s="468"/>
      <c r="H38" s="468"/>
      <c r="I38" s="468">
        <f t="shared" si="6"/>
        <v>161549</v>
      </c>
      <c r="J38" s="469">
        <v>221793</v>
      </c>
      <c r="K38" s="470">
        <f t="shared" si="7"/>
        <v>0</v>
      </c>
    </row>
    <row r="39" spans="1:13" ht="21.6" customHeight="1">
      <c r="A39" s="472" t="s">
        <v>366</v>
      </c>
      <c r="B39" s="481">
        <v>36105</v>
      </c>
      <c r="C39" s="481">
        <v>64517</v>
      </c>
      <c r="D39" s="468">
        <v>64517</v>
      </c>
      <c r="E39" s="468">
        <v>27347.7</v>
      </c>
      <c r="F39" s="468">
        <f t="shared" si="5"/>
        <v>27347.7</v>
      </c>
      <c r="G39" s="468"/>
      <c r="H39" s="468"/>
      <c r="I39" s="468">
        <f t="shared" si="6"/>
        <v>37169.300000000003</v>
      </c>
      <c r="J39" s="469">
        <v>64517</v>
      </c>
      <c r="K39" s="470">
        <f t="shared" si="7"/>
        <v>42.388362757102776</v>
      </c>
    </row>
    <row r="40" spans="1:13" ht="18" customHeight="1">
      <c r="A40" s="472" t="s">
        <v>367</v>
      </c>
      <c r="B40" s="481">
        <v>47007</v>
      </c>
      <c r="C40" s="481">
        <v>105761</v>
      </c>
      <c r="D40" s="468">
        <v>92008</v>
      </c>
      <c r="E40" s="468"/>
      <c r="F40" s="468">
        <f t="shared" si="5"/>
        <v>0</v>
      </c>
      <c r="G40" s="468"/>
      <c r="H40" s="468"/>
      <c r="I40" s="468">
        <f t="shared" si="6"/>
        <v>92008</v>
      </c>
      <c r="J40" s="469">
        <v>105761</v>
      </c>
      <c r="K40" s="470">
        <f t="shared" si="7"/>
        <v>0</v>
      </c>
    </row>
    <row r="41" spans="1:13">
      <c r="A41" s="479" t="s">
        <v>368</v>
      </c>
      <c r="B41" s="461">
        <f t="shared" ref="B41:J41" si="8">SUM(B42:B51)</f>
        <v>21077280</v>
      </c>
      <c r="C41" s="461">
        <f t="shared" si="8"/>
        <v>23058608</v>
      </c>
      <c r="D41" s="461">
        <f t="shared" si="8"/>
        <v>18635615</v>
      </c>
      <c r="E41" s="461">
        <f>SUM(E42:E51)</f>
        <v>87633.02</v>
      </c>
      <c r="F41" s="461">
        <f t="shared" si="8"/>
        <v>2596840.13</v>
      </c>
      <c r="G41" s="461">
        <f t="shared" si="8"/>
        <v>1068758.73</v>
      </c>
      <c r="H41" s="461">
        <f t="shared" si="8"/>
        <v>1027000.3</v>
      </c>
      <c r="I41" s="461">
        <f t="shared" si="8"/>
        <v>16038774.870000001</v>
      </c>
      <c r="J41" s="461">
        <f t="shared" si="8"/>
        <v>22020715.559999999</v>
      </c>
      <c r="K41" s="463">
        <f t="shared" si="7"/>
        <v>13.934823884266766</v>
      </c>
      <c r="M41">
        <v>2509207.1100000003</v>
      </c>
    </row>
    <row r="42" spans="1:13">
      <c r="A42" s="482" t="s">
        <v>369</v>
      </c>
      <c r="B42" s="483">
        <v>200000</v>
      </c>
      <c r="C42" s="483">
        <v>802577</v>
      </c>
      <c r="D42" s="483">
        <v>802577</v>
      </c>
      <c r="E42" s="571"/>
      <c r="F42" s="468">
        <f t="shared" ref="F42:F51" si="9">+E42+M42</f>
        <v>0</v>
      </c>
      <c r="G42" s="483"/>
      <c r="H42" s="483"/>
      <c r="I42" s="468">
        <f t="shared" ref="I42:I51" si="10">+D42-F42</f>
        <v>802577</v>
      </c>
      <c r="J42" s="483">
        <v>802577</v>
      </c>
      <c r="K42" s="470">
        <f t="shared" si="7"/>
        <v>0</v>
      </c>
    </row>
    <row r="43" spans="1:13">
      <c r="A43" s="482" t="s">
        <v>370</v>
      </c>
      <c r="B43" s="484">
        <v>779587</v>
      </c>
      <c r="C43" s="484">
        <v>779587</v>
      </c>
      <c r="D43" s="484">
        <v>779587</v>
      </c>
      <c r="E43" s="484"/>
      <c r="F43" s="468">
        <f t="shared" si="9"/>
        <v>40000</v>
      </c>
      <c r="G43" s="484">
        <v>40000</v>
      </c>
      <c r="H43" s="484">
        <v>40000</v>
      </c>
      <c r="I43" s="468">
        <f t="shared" si="10"/>
        <v>739587</v>
      </c>
      <c r="J43" s="484">
        <v>739587</v>
      </c>
      <c r="K43" s="470">
        <f t="shared" si="7"/>
        <v>5.1309218855624836</v>
      </c>
      <c r="M43">
        <v>40000</v>
      </c>
    </row>
    <row r="44" spans="1:13" ht="22.9" customHeight="1">
      <c r="A44" s="474" t="s">
        <v>371</v>
      </c>
      <c r="B44" s="484">
        <v>100000</v>
      </c>
      <c r="C44" s="484">
        <v>1471315</v>
      </c>
      <c r="D44" s="484">
        <v>1471315</v>
      </c>
      <c r="E44" s="484">
        <v>0</v>
      </c>
      <c r="F44" s="468">
        <f t="shared" si="9"/>
        <v>1471314.67</v>
      </c>
      <c r="G44" s="484"/>
      <c r="H44" s="484"/>
      <c r="I44" s="468">
        <f t="shared" si="10"/>
        <v>0.33000000007450581</v>
      </c>
      <c r="J44" s="484">
        <v>1471315</v>
      </c>
      <c r="K44" s="470">
        <f t="shared" si="7"/>
        <v>99.999977571084372</v>
      </c>
      <c r="M44">
        <v>1471314.67</v>
      </c>
    </row>
    <row r="45" spans="1:13" ht="14.45" customHeight="1">
      <c r="A45" s="474" t="s">
        <v>372</v>
      </c>
      <c r="B45" s="484">
        <v>2500000</v>
      </c>
      <c r="C45" s="484">
        <v>2500000</v>
      </c>
      <c r="D45" s="484">
        <v>1250000</v>
      </c>
      <c r="E45" s="484"/>
      <c r="F45" s="468">
        <f t="shared" si="9"/>
        <v>0</v>
      </c>
      <c r="G45" s="484"/>
      <c r="H45" s="484"/>
      <c r="I45" s="468">
        <f t="shared" si="10"/>
        <v>1250000</v>
      </c>
      <c r="J45" s="484">
        <v>2500000</v>
      </c>
      <c r="K45" s="470">
        <f t="shared" si="7"/>
        <v>0</v>
      </c>
    </row>
    <row r="46" spans="1:13" ht="16.149999999999999" customHeight="1">
      <c r="A46" s="474" t="s">
        <v>373</v>
      </c>
      <c r="B46" s="484">
        <v>776450</v>
      </c>
      <c r="C46" s="484">
        <v>776450</v>
      </c>
      <c r="D46" s="484">
        <v>776450</v>
      </c>
      <c r="E46" s="484">
        <v>1304.33</v>
      </c>
      <c r="F46" s="468">
        <f t="shared" si="9"/>
        <v>154814.32999999999</v>
      </c>
      <c r="G46" s="484">
        <v>153510</v>
      </c>
      <c r="H46" s="484">
        <v>153510</v>
      </c>
      <c r="I46" s="468">
        <f t="shared" si="10"/>
        <v>621635.67000000004</v>
      </c>
      <c r="J46" s="484">
        <v>622940</v>
      </c>
      <c r="K46" s="470">
        <f t="shared" si="7"/>
        <v>19.938737845321654</v>
      </c>
      <c r="M46">
        <v>153510</v>
      </c>
    </row>
    <row r="47" spans="1:13" ht="13.15" customHeight="1">
      <c r="A47" s="474" t="s">
        <v>374</v>
      </c>
      <c r="B47" s="484">
        <v>76951</v>
      </c>
      <c r="C47" s="484">
        <v>76951</v>
      </c>
      <c r="D47" s="484">
        <v>38476</v>
      </c>
      <c r="E47" s="484"/>
      <c r="F47" s="468">
        <f t="shared" si="9"/>
        <v>0</v>
      </c>
      <c r="G47" s="484"/>
      <c r="H47" s="484"/>
      <c r="I47" s="468">
        <f t="shared" si="10"/>
        <v>38476</v>
      </c>
      <c r="J47" s="484">
        <v>76951</v>
      </c>
      <c r="K47" s="470">
        <f t="shared" si="7"/>
        <v>0</v>
      </c>
    </row>
    <row r="48" spans="1:13" ht="17.45" customHeight="1">
      <c r="A48" s="474" t="s">
        <v>375</v>
      </c>
      <c r="B48" s="484">
        <v>3466500</v>
      </c>
      <c r="C48" s="484">
        <v>3466500</v>
      </c>
      <c r="D48" s="484">
        <v>2133250</v>
      </c>
      <c r="E48" s="484"/>
      <c r="F48" s="468">
        <f t="shared" si="9"/>
        <v>0</v>
      </c>
      <c r="G48" s="484"/>
      <c r="H48" s="484"/>
      <c r="I48" s="468">
        <f t="shared" si="10"/>
        <v>2133250</v>
      </c>
      <c r="J48" s="484">
        <v>3466500</v>
      </c>
      <c r="K48" s="470">
        <f t="shared" si="7"/>
        <v>0</v>
      </c>
    </row>
    <row r="49" spans="1:13" ht="17.45" customHeight="1">
      <c r="A49" s="474" t="s">
        <v>376</v>
      </c>
      <c r="B49" s="484">
        <v>3000000</v>
      </c>
      <c r="C49" s="484">
        <v>3007436</v>
      </c>
      <c r="D49" s="484">
        <v>1946702</v>
      </c>
      <c r="E49" s="484">
        <v>72174.7</v>
      </c>
      <c r="F49" s="468">
        <f t="shared" si="9"/>
        <v>261513.34000000003</v>
      </c>
      <c r="G49" s="484">
        <v>222344.93</v>
      </c>
      <c r="H49" s="484">
        <v>189338.64</v>
      </c>
      <c r="I49" s="468">
        <f t="shared" si="10"/>
        <v>1685188.66</v>
      </c>
      <c r="J49" s="484">
        <v>2818097.36</v>
      </c>
      <c r="K49" s="470">
        <f t="shared" si="7"/>
        <v>13.433660621913372</v>
      </c>
      <c r="M49">
        <v>189338.64</v>
      </c>
    </row>
    <row r="50" spans="1:13" ht="17.45" customHeight="1">
      <c r="A50" s="474" t="s">
        <v>377</v>
      </c>
      <c r="B50" s="484">
        <v>9327792</v>
      </c>
      <c r="C50" s="484">
        <v>9327792</v>
      </c>
      <c r="D50" s="484">
        <v>8587258</v>
      </c>
      <c r="E50" s="484">
        <v>14153.99</v>
      </c>
      <c r="F50" s="468">
        <f t="shared" si="9"/>
        <v>669197.79</v>
      </c>
      <c r="G50" s="484">
        <v>652903.80000000005</v>
      </c>
      <c r="H50" s="484">
        <v>644151.66</v>
      </c>
      <c r="I50" s="468">
        <f t="shared" si="10"/>
        <v>7918060.21</v>
      </c>
      <c r="J50" s="484">
        <v>8672748.1999999993</v>
      </c>
      <c r="K50" s="470">
        <f t="shared" si="7"/>
        <v>7.7929158527669715</v>
      </c>
      <c r="M50">
        <v>655043.80000000005</v>
      </c>
    </row>
    <row r="51" spans="1:13" ht="21.6" customHeight="1">
      <c r="A51" s="474" t="s">
        <v>378</v>
      </c>
      <c r="B51" s="485">
        <v>850000</v>
      </c>
      <c r="C51" s="485">
        <v>850000</v>
      </c>
      <c r="D51" s="484">
        <v>850000</v>
      </c>
      <c r="E51" s="484"/>
      <c r="F51" s="468">
        <f t="shared" si="9"/>
        <v>0</v>
      </c>
      <c r="G51" s="484"/>
      <c r="H51" s="484"/>
      <c r="I51" s="468">
        <f t="shared" si="10"/>
        <v>850000</v>
      </c>
      <c r="J51" s="484">
        <v>850000</v>
      </c>
      <c r="K51" s="470">
        <f t="shared" si="7"/>
        <v>0</v>
      </c>
    </row>
    <row r="52" spans="1:13">
      <c r="A52" s="460" t="s">
        <v>20</v>
      </c>
      <c r="B52" s="486">
        <f t="shared" ref="B52:J52" si="11">B9+B19+B41</f>
        <v>75692165</v>
      </c>
      <c r="C52" s="486">
        <f t="shared" si="11"/>
        <v>75692165</v>
      </c>
      <c r="D52" s="486">
        <f t="shared" si="11"/>
        <v>69358305</v>
      </c>
      <c r="E52" s="486">
        <f>+E9+E19+E41</f>
        <v>1524807.2799999998</v>
      </c>
      <c r="F52" s="486">
        <f t="shared" si="11"/>
        <v>6776859.209999999</v>
      </c>
      <c r="G52" s="486">
        <f t="shared" si="11"/>
        <v>2174244.1799999997</v>
      </c>
      <c r="H52" s="486">
        <f t="shared" si="11"/>
        <v>1914029.35</v>
      </c>
      <c r="I52" s="486">
        <f t="shared" si="11"/>
        <v>62581445.789999992</v>
      </c>
      <c r="J52" s="486">
        <f t="shared" si="11"/>
        <v>71911428.539999992</v>
      </c>
      <c r="K52" s="463">
        <f t="shared" si="7"/>
        <v>9.7707970372113309</v>
      </c>
      <c r="M52">
        <v>5252050.9300000006</v>
      </c>
    </row>
    <row r="53" spans="1:13">
      <c r="A53" s="568" t="s">
        <v>379</v>
      </c>
      <c r="B53" s="38"/>
      <c r="C53" s="38"/>
      <c r="D53" s="38"/>
      <c r="E53" s="38"/>
      <c r="F53" s="38"/>
      <c r="G53" s="38"/>
      <c r="H53" s="38"/>
      <c r="I53" s="38"/>
      <c r="J53" s="11"/>
      <c r="K53" s="11"/>
    </row>
  </sheetData>
  <mergeCells count="9">
    <mergeCell ref="A2:K2"/>
    <mergeCell ref="A3:K3"/>
    <mergeCell ref="A4:K4"/>
    <mergeCell ref="A5:K5"/>
    <mergeCell ref="B7:H7"/>
    <mergeCell ref="I7:I8"/>
    <mergeCell ref="J7:J8"/>
    <mergeCell ref="K7:K8"/>
    <mergeCell ref="A7:A8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16</vt:i4>
      </vt:variant>
    </vt:vector>
  </HeadingPairs>
  <TitlesOfParts>
    <vt:vector size="26" baseType="lpstr">
      <vt:lpstr>RESUMEN</vt:lpstr>
      <vt:lpstr>BALANCE INGRESOS</vt:lpstr>
      <vt:lpstr>INGRESOS</vt:lpstr>
      <vt:lpstr>FINANCIAMIENTO ING GASTOS</vt:lpstr>
      <vt:lpstr>FLUJO</vt:lpstr>
      <vt:lpstr>BALANCE GASTO</vt:lpstr>
      <vt:lpstr>FUNCIONAMIENTO</vt:lpstr>
      <vt:lpstr>ESTRUCTURA PROG</vt:lpstr>
      <vt:lpstr>PROYECTOS</vt:lpstr>
      <vt:lpstr>INVERSIONES</vt:lpstr>
      <vt:lpstr>'BALANCE GASTO'!Área_de_impresión</vt:lpstr>
      <vt:lpstr>'BALANCE INGRESOS'!Área_de_impresión</vt:lpstr>
      <vt:lpstr>'ESTRUCTURA PROG'!Área_de_impresión</vt:lpstr>
      <vt:lpstr>'FINANCIAMIENTO ING GASTOS'!Área_de_impresión</vt:lpstr>
      <vt:lpstr>FLUJO!Área_de_impresión</vt:lpstr>
      <vt:lpstr>FUNCIONAMIENTO!Área_de_impresión</vt:lpstr>
      <vt:lpstr>INGRESOS!Área_de_impresión</vt:lpstr>
      <vt:lpstr>INVERSIONES!Área_de_impresión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'BALANCE GASTO'!Títulos_a_imprimir</vt:lpstr>
      <vt:lpstr>'BALANCE INGRESOS'!Títulos_a_imprimir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2024-05-14T14:49:18Z</cp:lastPrinted>
  <dcterms:created xsi:type="dcterms:W3CDTF">2010-01-07T20:52:23Z</dcterms:created>
  <dcterms:modified xsi:type="dcterms:W3CDTF">2024-08-21T15:38:10Z</dcterms:modified>
</cp:coreProperties>
</file>