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Z:\PRESUPUESTO_SERVIDOR\4. EJECUCIÓN PRESUPUESTARIA POR AÑO\INFORMES DE EJECUCION POR AÑO\2026\MAYO\"/>
    </mc:Choice>
  </mc:AlternateContent>
  <xr:revisionPtr revIDLastSave="0" documentId="8_{048A9942-B831-4931-8C72-1E48A6724223}" xr6:coauthVersionLast="47" xr6:coauthVersionMax="47" xr10:uidLastSave="{00000000-0000-0000-0000-000000000000}"/>
  <bookViews>
    <workbookView xWindow="-120" yWindow="-120" windowWidth="29040" windowHeight="15720" tabRatio="875" firstSheet="1" activeTab="8" xr2:uid="{00000000-000D-0000-FFFF-FFFF00000000}"/>
  </bookViews>
  <sheets>
    <sheet name="RESUMEN" sheetId="18" r:id="rId1"/>
    <sheet name="RECAUDACION" sheetId="8" r:id="rId2"/>
    <sheet name="INGRESOS" sheetId="9" r:id="rId3"/>
    <sheet name="FINANCIAMIENTO" sheetId="63" r:id="rId4"/>
    <sheet name="FLUJO" sheetId="11" r:id="rId5"/>
    <sheet name="BALANCE" sheetId="12" r:id="rId6"/>
    <sheet name="EJECUCION FUNC" sheetId="24" r:id="rId7"/>
    <sheet name="ESTRUCTURA PROG" sheetId="15" r:id="rId8"/>
    <sheet name="PROYECTOS" sheetId="60" r:id="rId9"/>
    <sheet name="EJEC INVERSIONES" sheetId="65" r:id="rId10"/>
  </sheets>
  <externalReferences>
    <externalReference r:id="rId11"/>
  </externalReferences>
  <definedNames>
    <definedName name="a">"$#REF!.$CP$1"</definedName>
    <definedName name="_xlnm.Print_Area" localSheetId="5">BALANCE!$A$6:$K$53</definedName>
    <definedName name="_xlnm.Print_Area" localSheetId="9">'EJEC INVERSIONES'!$A$1:$O$151</definedName>
    <definedName name="_xlnm.Print_Area" localSheetId="7">'ESTRUCTURA PROG'!$A$3:$L$32</definedName>
    <definedName name="_xlnm.Print_Area" localSheetId="3">FINANCIAMIENTO!$A$1:$H$35</definedName>
    <definedName name="_xlnm.Print_Area" localSheetId="4">FLUJO!$A$3:$H$54</definedName>
    <definedName name="_xlnm.Print_Area" localSheetId="2">INGRESOS!$A$1:$J$33</definedName>
    <definedName name="_xlnm.Print_Area" localSheetId="8">PROYECTOS!$A$8:$L$51</definedName>
    <definedName name="Excel_BuiltIn_Print_Area_12_1">"$#REF!.$A$1:$L$197"</definedName>
    <definedName name="Excel_BuiltIn_Print_Area_12_1_1">"$#REF!.$B$10:$L$205"</definedName>
    <definedName name="Excel_BuiltIn_Print_Area_12_1_1_1">"$#REF!.$B$10:$L$206"</definedName>
    <definedName name="Excel_BuiltIn_Print_Area_7">RECAUDACION!$B$3:$I$49</definedName>
    <definedName name="Excel_BuiltIn_Print_Area_7_1">RECAUDACION!$B$3:$I$43</definedName>
    <definedName name="Excel_BuiltIn_Print_Area_7_1_1">RECAUDACION!$B$3:$I$49</definedName>
    <definedName name="Excel_BuiltIn_Print_Area_8_1">[1]INGRESOS!$A$6:$I$39</definedName>
    <definedName name="Excel_BuiltIn_Print_Area_8_1_1">[1]INGRESOS!$A$6:$I$40</definedName>
    <definedName name="Excel_BuiltIn_Print_Area_9_1">FINANCIAMIENTO!$A$4:$H$36</definedName>
    <definedName name="Excel_BuiltIn_Print_Titles_11">BALANCE!$4:$5</definedName>
    <definedName name="Excel_BuiltIn_Print_Titles_12_1">"$#REF!.$A$1:$B$65535;$#REF!.$A$1:$IV$7"</definedName>
    <definedName name="Excel_BuiltIn_Print_Titles_7">RECAUDACION!$3:$4</definedName>
    <definedName name="Excel_BuiltIn_Print_Titles_7_1">"$cuadro_A_1.$#REF!$#REF!:$#REF!$#REF!"</definedName>
    <definedName name="Excel_BuiltIn_Print_Titles_8_1">[1]INGRESOS!$A$1:$IV$5</definedName>
    <definedName name="_xlnm.Print_Titles" localSheetId="5">BALANCE!$1:$5</definedName>
    <definedName name="_xlnm.Print_Titles" localSheetId="6">'EJECUCION FUNC'!$4:$10</definedName>
    <definedName name="_xlnm.Print_Titles" localSheetId="8">PROYECTOS!$1:$7</definedName>
    <definedName name="_xlnm.Print_Titles" localSheetId="1">RECAUDACION!$1:$4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6" i="8" l="1"/>
  <c r="J9" i="8" l="1"/>
  <c r="J11" i="8"/>
  <c r="J13" i="8"/>
  <c r="N47" i="60" l="1"/>
  <c r="O47" i="60" l="1"/>
  <c r="P108" i="65"/>
  <c r="P116" i="65" l="1"/>
  <c r="P40" i="65"/>
  <c r="M27" i="15"/>
  <c r="M17" i="15"/>
  <c r="I50" i="8" l="1"/>
  <c r="M37" i="60" l="1"/>
  <c r="M21" i="60"/>
  <c r="M8" i="60"/>
  <c r="A54" i="12" a="1"/>
  <c r="A54" i="12" s="1"/>
  <c r="F49" i="8"/>
  <c r="G48" i="8"/>
  <c r="I48" i="8" s="1"/>
  <c r="E47" i="8"/>
  <c r="D47" i="8"/>
  <c r="M20" i="60" l="1"/>
  <c r="F47" i="8"/>
  <c r="G47" i="8" s="1"/>
  <c r="I47" i="8" s="1"/>
  <c r="G49" i="8"/>
  <c r="I49" i="8" s="1"/>
  <c r="H47" i="8" l="1"/>
  <c r="H49" i="8"/>
  <c r="K14" i="63" l="1"/>
  <c r="M15" i="11" l="1"/>
  <c r="U54" i="24"/>
</calcChain>
</file>

<file path=xl/sharedStrings.xml><?xml version="1.0" encoding="utf-8"?>
<sst xmlns="http://schemas.openxmlformats.org/spreadsheetml/2006/main" count="1292" uniqueCount="655">
  <si>
    <t>DETALLE</t>
  </si>
  <si>
    <t>P R E S U P U E S T O</t>
  </si>
  <si>
    <t>LEY</t>
  </si>
  <si>
    <t>MODIFICADO</t>
  </si>
  <si>
    <t>MODIFICAD0</t>
  </si>
  <si>
    <t>EJECUTADO</t>
  </si>
  <si>
    <t>INGRESOS</t>
  </si>
  <si>
    <t>Ingresos Corrientes</t>
  </si>
  <si>
    <t>Ingresos de Capital</t>
  </si>
  <si>
    <t>EGRESOS</t>
  </si>
  <si>
    <t>FUNCIONAMIENTO</t>
  </si>
  <si>
    <t xml:space="preserve">  </t>
  </si>
  <si>
    <t xml:space="preserve"> </t>
  </si>
  <si>
    <t>Dirección y Administración General</t>
  </si>
  <si>
    <t>Educación Superior Tecnológica</t>
  </si>
  <si>
    <t>Investigación, Post Grado y Extensión</t>
  </si>
  <si>
    <t>INVERSIONES</t>
  </si>
  <si>
    <t>Construcciones Educativas</t>
  </si>
  <si>
    <t>Mobiliario, Libros y Equipos Educ.</t>
  </si>
  <si>
    <t>Transferencia de Tecnología</t>
  </si>
  <si>
    <t xml:space="preserve">   Fuente: Dirección nacional de Presupuesto.</t>
  </si>
  <si>
    <t>TOTAL</t>
  </si>
  <si>
    <t>APORTE ESTATAL</t>
  </si>
  <si>
    <t>Fuente: Dirección Nacional de Presupuesto</t>
  </si>
  <si>
    <t>ASIGNADO</t>
  </si>
  <si>
    <t>ABSOLUTA</t>
  </si>
  <si>
    <t>RELATIVA</t>
  </si>
  <si>
    <t xml:space="preserve">            T  O  T   A   L...</t>
  </si>
  <si>
    <t xml:space="preserve"> I  Ingresos Corrientes</t>
  </si>
  <si>
    <t xml:space="preserve">    3. Tasa y Derechos</t>
  </si>
  <si>
    <t xml:space="preserve"> II  Ingreso de Capital</t>
  </si>
  <si>
    <t>VARIACIÓN</t>
  </si>
  <si>
    <t>T   O   T   A   L</t>
  </si>
  <si>
    <t>INGRESOS PROPIOS</t>
  </si>
  <si>
    <t xml:space="preserve">   OTROS SER. AUTOGESTION</t>
  </si>
  <si>
    <t xml:space="preserve">   MATRICULA-DERECHOS</t>
  </si>
  <si>
    <t xml:space="preserve">   TASAS</t>
  </si>
  <si>
    <t xml:space="preserve">   INGRESOS VARIOS</t>
  </si>
  <si>
    <t xml:space="preserve">   SALDO EN CAJA (CAPITAL)</t>
  </si>
  <si>
    <t>Fuente: Dirección Nacional de Presupuesto.</t>
  </si>
  <si>
    <t>EJECUCIÓN PORCENTUAL</t>
  </si>
  <si>
    <t>COMPROMETIDO</t>
  </si>
  <si>
    <t>PAGADO</t>
  </si>
  <si>
    <t xml:space="preserve">   Fuente: Dirección Nacional de Presupuesto.</t>
  </si>
  <si>
    <t>TRANSFERENCIAS CORRIENTES</t>
  </si>
  <si>
    <t>TRANSFERENCIAS DE CAPITAL</t>
  </si>
  <si>
    <t>DEVENGADO</t>
  </si>
  <si>
    <t xml:space="preserve">  Fuente: Dirección Nacional de Presupuesto.</t>
  </si>
  <si>
    <t>PRESUPUESTO</t>
  </si>
  <si>
    <t>SALDO</t>
  </si>
  <si>
    <t>A LA FECHA</t>
  </si>
  <si>
    <t>ANUAL</t>
  </si>
  <si>
    <t>DIRECCION Y ADMON  GENERAL</t>
  </si>
  <si>
    <t>EDUC. SUPERIOR TECNOLOGICA</t>
  </si>
  <si>
    <t>EJECUCION PORCENTUAL</t>
  </si>
  <si>
    <t xml:space="preserve"> I. Ingresos Corrientes</t>
  </si>
  <si>
    <t>GASTOS</t>
  </si>
  <si>
    <t xml:space="preserve"> I.   Gastos Corrientes</t>
  </si>
  <si>
    <t xml:space="preserve"> II     Gastos de Capital</t>
  </si>
  <si>
    <t>Resultados Presupuestarios</t>
  </si>
  <si>
    <t>UNIVERSIDAD TECNOLÓGICA DE PANAMÁ</t>
  </si>
  <si>
    <t>DIRECCIÓN NACIONAL DE PRESUPUESTO</t>
  </si>
  <si>
    <t>RECAUDACIÓN PRESUPUESTARIA SEGÚN GRUPO DE INGRESOS</t>
  </si>
  <si>
    <t>CODIFICACIÓN</t>
  </si>
  <si>
    <t xml:space="preserve"> MODIFICADO</t>
  </si>
  <si>
    <t>MENSUAL</t>
  </si>
  <si>
    <t>ACUMULADO</t>
  </si>
  <si>
    <t>PORCENTUAL</t>
  </si>
  <si>
    <t>1.95.1</t>
  </si>
  <si>
    <t>1.95.1.2</t>
  </si>
  <si>
    <t xml:space="preserve">    1.  No Tributarios</t>
  </si>
  <si>
    <t>1.95.1.2.1</t>
  </si>
  <si>
    <t xml:space="preserve">      1.1  Renta de Activos</t>
  </si>
  <si>
    <t>1.95.1.2.1.4</t>
  </si>
  <si>
    <t xml:space="preserve">          1.1.1 Ing. por Vtas. de Servicios</t>
  </si>
  <si>
    <t>1.95.1.2.1.4.12</t>
  </si>
  <si>
    <t xml:space="preserve">              1.1.1.1 Lab. y C. Especializados.</t>
  </si>
  <si>
    <t>1.95.1.2.1.4.99</t>
  </si>
  <si>
    <t xml:space="preserve">              1.1.1.2 Otros Servicios-Autogestión.</t>
  </si>
  <si>
    <t>1.95.1.2.3</t>
  </si>
  <si>
    <t xml:space="preserve">    2.  Transferencias Corrientes</t>
  </si>
  <si>
    <t xml:space="preserve"> 1.95.1.2.3.1</t>
  </si>
  <si>
    <t xml:space="preserve">      2. 1  Gobierno Central</t>
  </si>
  <si>
    <t>1.95.2.3.1.07</t>
  </si>
  <si>
    <t xml:space="preserve">           2.1.1  Ministerio de Educación.</t>
  </si>
  <si>
    <t>1.95.1.2.4</t>
  </si>
  <si>
    <t>1.95.1.2.4.2.26</t>
  </si>
  <si>
    <t xml:space="preserve">      3.1 Tasas por Servicios</t>
  </si>
  <si>
    <t>1.95.1.2.4.1.24</t>
  </si>
  <si>
    <t xml:space="preserve">      3.2. Derechos</t>
  </si>
  <si>
    <t>1.95.1.2.6</t>
  </si>
  <si>
    <t>1.95.1.2.6.1.99</t>
  </si>
  <si>
    <t xml:space="preserve">       4.1. Otros Ing. Varios</t>
  </si>
  <si>
    <t>1.95.2</t>
  </si>
  <si>
    <t>1.95.2.3</t>
  </si>
  <si>
    <t xml:space="preserve">    1. Otros Ingresos de Capital</t>
  </si>
  <si>
    <t>1.95.2.3.2</t>
  </si>
  <si>
    <t xml:space="preserve">      1.1  Transferencias de Capital</t>
  </si>
  <si>
    <t>1.95.2.3.2.1</t>
  </si>
  <si>
    <t xml:space="preserve">          1.1.1  Gobierno Central</t>
  </si>
  <si>
    <t>1.95.2.3.2.1.07</t>
  </si>
  <si>
    <t xml:space="preserve">             1.1.1.1 Ministerio de Educación</t>
  </si>
  <si>
    <t>1.95.2.4</t>
  </si>
  <si>
    <t xml:space="preserve">     2. Saldo en Caja y Banco</t>
  </si>
  <si>
    <t>1.95.2.4.1</t>
  </si>
  <si>
    <t xml:space="preserve">      2.1. Disponible en Caja y  Banco.</t>
  </si>
  <si>
    <t>1.95.2.4.1.2</t>
  </si>
  <si>
    <t xml:space="preserve">          2.1.1  Instituc. Descentralizadas</t>
  </si>
  <si>
    <t>1.95.2.4.1.2.01</t>
  </si>
  <si>
    <t xml:space="preserve">             2.1.1.1 Saldo de Capital</t>
  </si>
  <si>
    <t xml:space="preserve">   B. Transf. de Capital</t>
  </si>
  <si>
    <t xml:space="preserve">       Gobierno Central.</t>
  </si>
  <si>
    <t>RECAUDACIÓN PRESUPUESTARIA SEGÚN OBJETO DE INGRESOS</t>
  </si>
  <si>
    <t>ACUMULADA</t>
  </si>
  <si>
    <t>ABOLUTA</t>
  </si>
  <si>
    <t xml:space="preserve"> 1.2.1.4.12</t>
  </si>
  <si>
    <t xml:space="preserve"> 1.2.1.4.99</t>
  </si>
  <si>
    <t>1.2.4.1.24</t>
  </si>
  <si>
    <t>1.2.4.2.26</t>
  </si>
  <si>
    <t>1.2.6.1.99</t>
  </si>
  <si>
    <t xml:space="preserve">   SALDO EN CAJA  (CORRIENTE)</t>
  </si>
  <si>
    <t>1.4.1.2.01</t>
  </si>
  <si>
    <t>2.4.1.2.01</t>
  </si>
  <si>
    <t>1.2.3.1.07</t>
  </si>
  <si>
    <t xml:space="preserve">   APORTE LIBRE</t>
  </si>
  <si>
    <t xml:space="preserve">   I.D.A.A.N.</t>
  </si>
  <si>
    <t>CONTRIBUCIÓN A LA S. S</t>
  </si>
  <si>
    <t>2.3.2.1.07</t>
  </si>
  <si>
    <t xml:space="preserve">                                    ,   </t>
  </si>
  <si>
    <t>}</t>
  </si>
  <si>
    <t>.</t>
  </si>
  <si>
    <t xml:space="preserve">  FLUJO PRESUPUESTARIO DE INGRESOS Y GASTOS</t>
  </si>
  <si>
    <t xml:space="preserve">   A. Ingresos Tributarios</t>
  </si>
  <si>
    <t xml:space="preserve">   B. Ingresos No Tributarios</t>
  </si>
  <si>
    <t xml:space="preserve">       1.Renta de Activos.</t>
  </si>
  <si>
    <t xml:space="preserve">       2. Transf. Corrientes</t>
  </si>
  <si>
    <t xml:space="preserve">       3. Tasas y Derechos</t>
  </si>
  <si>
    <t xml:space="preserve">       4. Ingresos Varios</t>
  </si>
  <si>
    <t xml:space="preserve">   A.  Saldo Inicial en Caja y Bco.</t>
  </si>
  <si>
    <t xml:space="preserve">   B.  Recursos del Crédito</t>
  </si>
  <si>
    <t xml:space="preserve">   C.  Otros Rec. de Capital</t>
  </si>
  <si>
    <t xml:space="preserve">        1. Transf. de Capital</t>
  </si>
  <si>
    <t xml:space="preserve">   D.   Menos S. Final en Caja</t>
  </si>
  <si>
    <t xml:space="preserve">      Total Final en Caja</t>
  </si>
  <si>
    <t xml:space="preserve">    A. Operaciòn</t>
  </si>
  <si>
    <t xml:space="preserve">        1.  Servicios Personales</t>
  </si>
  <si>
    <t xml:space="preserve">        2.  Serv. No Personales</t>
  </si>
  <si>
    <t xml:space="preserve">        3.  Materiales y Suministro</t>
  </si>
  <si>
    <t xml:space="preserve">        4.  Inversiones Fínancieras</t>
  </si>
  <si>
    <t xml:space="preserve">    B.  Transf. Corrientes</t>
  </si>
  <si>
    <t xml:space="preserve">      A.  Inversiones Fìsicas</t>
  </si>
  <si>
    <t xml:space="preserve">      B.  Inversiones Financieras</t>
  </si>
  <si>
    <t xml:space="preserve">      C   Transf. de Capital</t>
  </si>
  <si>
    <t xml:space="preserve">      D  Amortización de la Deuda.</t>
  </si>
  <si>
    <t xml:space="preserve">           Total de Gastos </t>
  </si>
  <si>
    <t xml:space="preserve"> BALANCE PRESUPUESTARIO ACUMULADO DE GASTO</t>
  </si>
  <si>
    <t xml:space="preserve">         P R E S U P U E S T O</t>
  </si>
  <si>
    <t xml:space="preserve">                T   O   T    A    L</t>
  </si>
  <si>
    <t xml:space="preserve">    I  Gastos Corrientes</t>
  </si>
  <si>
    <t xml:space="preserve">       A. Operación</t>
  </si>
  <si>
    <t xml:space="preserve">          I.  Servicios Personales</t>
  </si>
  <si>
    <t xml:space="preserve">          2.  Serv. No Personales</t>
  </si>
  <si>
    <t xml:space="preserve">          3.  Materiales y Suministro</t>
  </si>
  <si>
    <t xml:space="preserve">          4.  Inversiones Directas</t>
  </si>
  <si>
    <t xml:space="preserve">       B. Transferencias</t>
  </si>
  <si>
    <t xml:space="preserve">     </t>
  </si>
  <si>
    <t xml:space="preserve">         1.  Al Sector Público.</t>
  </si>
  <si>
    <t xml:space="preserve">               a. Gobierno Central</t>
  </si>
  <si>
    <t xml:space="preserve">               b. Ent. Descentral.</t>
  </si>
  <si>
    <t xml:space="preserve">               c. Empresas Pùblicas</t>
  </si>
  <si>
    <t xml:space="preserve">               d. Municipios</t>
  </si>
  <si>
    <t xml:space="preserve">           a. Gobierno Central</t>
  </si>
  <si>
    <t xml:space="preserve">           b. Entidades   Descent.ral. </t>
  </si>
  <si>
    <t xml:space="preserve">           c. Empresasa Públicas</t>
  </si>
  <si>
    <t xml:space="preserve">        2. Transferencias al Exterior</t>
  </si>
  <si>
    <t xml:space="preserve">       A.  Inversiones Físicas</t>
  </si>
  <si>
    <t xml:space="preserve">          I. Obras y Construcciones</t>
  </si>
  <si>
    <t xml:space="preserve">          2. Maquinaria y Equipo.</t>
  </si>
  <si>
    <t xml:space="preserve">          3. Investig. Y Transf. de Tec.</t>
  </si>
  <si>
    <t xml:space="preserve">CUADRO A-6A. EJECUCION PRESUPUESTARIA  DE FUNCIONAMIENTO </t>
  </si>
  <si>
    <t>O/G</t>
  </si>
  <si>
    <t>EJECUCIÓN</t>
  </si>
  <si>
    <t>DEVENGADO ACUMULADO</t>
  </si>
  <si>
    <t>PAGADO ACUMULADO</t>
  </si>
  <si>
    <t>EJECUCIÓN  PORCENTUAL</t>
  </si>
  <si>
    <t>0</t>
  </si>
  <si>
    <t>SERVICIOS PERSONALES</t>
  </si>
  <si>
    <t>000</t>
  </si>
  <si>
    <t>SUELDOS FIJOS</t>
  </si>
  <si>
    <t>001</t>
  </si>
  <si>
    <t>002</t>
  </si>
  <si>
    <t>SUELDO PERSONAL TRANS.</t>
  </si>
  <si>
    <t>003</t>
  </si>
  <si>
    <t>CONTINGENTE</t>
  </si>
  <si>
    <t>010</t>
  </si>
  <si>
    <t xml:space="preserve">SOBRESUELDOS </t>
  </si>
  <si>
    <t>011</t>
  </si>
  <si>
    <t>SOBRESUELDO POR ANTIG.</t>
  </si>
  <si>
    <t>013</t>
  </si>
  <si>
    <t>SOBRESUELDOS POR JEF.</t>
  </si>
  <si>
    <t>019</t>
  </si>
  <si>
    <t>OTROS SOBRESUELDOS</t>
  </si>
  <si>
    <t>030</t>
  </si>
  <si>
    <t>GASTOS DE REPRES.</t>
  </si>
  <si>
    <t>050</t>
  </si>
  <si>
    <t>XIII MES</t>
  </si>
  <si>
    <t>070</t>
  </si>
  <si>
    <t>CONTRIBUC. A LA S.S.</t>
  </si>
  <si>
    <t>071</t>
  </si>
  <si>
    <t>C.P. SEG. SOCIAL</t>
  </si>
  <si>
    <t>072</t>
  </si>
  <si>
    <t>C.P. SEG. EDUCATIVO</t>
  </si>
  <si>
    <t>073</t>
  </si>
  <si>
    <t>C.P. RIESGO PROF.</t>
  </si>
  <si>
    <t>074</t>
  </si>
  <si>
    <t>C.P. FDO COMPLEM.</t>
  </si>
  <si>
    <t>080</t>
  </si>
  <si>
    <t>OTROS SERV. PERSONALES</t>
  </si>
  <si>
    <t>081</t>
  </si>
  <si>
    <t>GRATIFICACIÓN O AGUINALDO</t>
  </si>
  <si>
    <t>090</t>
  </si>
  <si>
    <t>CR.REC.POR S. PERSONAL</t>
  </si>
  <si>
    <t>091</t>
  </si>
  <si>
    <t>CRED.REC.POR SUELDO</t>
  </si>
  <si>
    <t>092</t>
  </si>
  <si>
    <t>CRED. REC. POR SOBRESURLDOS</t>
  </si>
  <si>
    <t>094</t>
  </si>
  <si>
    <t>CRED. REC. GASTOS E REPRES.</t>
  </si>
  <si>
    <t>096</t>
  </si>
  <si>
    <t>CRED.REC.POR DECIMO III</t>
  </si>
  <si>
    <t>CRE.REC.POR OTROS SERVICIOS ESP.</t>
  </si>
  <si>
    <t>099</t>
  </si>
  <si>
    <t>CRE.REC.POR CONT. SGURIDAD SOC.</t>
  </si>
  <si>
    <t>1</t>
  </si>
  <si>
    <t>SERV. NO PERSONALES</t>
  </si>
  <si>
    <t>ALQUILERES</t>
  </si>
  <si>
    <t>101</t>
  </si>
  <si>
    <t>DE EDIFICIOS</t>
  </si>
  <si>
    <t>102</t>
  </si>
  <si>
    <t>EQUIPO ELECTRONICO</t>
  </si>
  <si>
    <t>103</t>
  </si>
  <si>
    <t>EQUIPO DE OFICINA</t>
  </si>
  <si>
    <t>104</t>
  </si>
  <si>
    <t>ALQ. DE EQ. DE PROD.</t>
  </si>
  <si>
    <t>105</t>
  </si>
  <si>
    <t>ALQ. DE EQ. DE TRANSPORTE</t>
  </si>
  <si>
    <t>109</t>
  </si>
  <si>
    <t>OTROS ALQUILERES</t>
  </si>
  <si>
    <t>110</t>
  </si>
  <si>
    <t>SERVICIOS BASICOS</t>
  </si>
  <si>
    <t>111</t>
  </si>
  <si>
    <t>AGUA</t>
  </si>
  <si>
    <t>112</t>
  </si>
  <si>
    <t>ASEO</t>
  </si>
  <si>
    <t>113</t>
  </si>
  <si>
    <t>CORREO</t>
  </si>
  <si>
    <t>114</t>
  </si>
  <si>
    <t>ENERGIA ELECTRICA</t>
  </si>
  <si>
    <t>115</t>
  </si>
  <si>
    <t>TELECOMUNICACIONES</t>
  </si>
  <si>
    <t>SERVICIO TRASMISION DATOS</t>
  </si>
  <si>
    <t>SERVICIO DE TELEFONÍA CELULAR</t>
  </si>
  <si>
    <t>OTROS SERVICIOS BASICOS</t>
  </si>
  <si>
    <t>IMPRESOS Y ENCUADER.</t>
  </si>
  <si>
    <t>130</t>
  </si>
  <si>
    <t>INF.Y PUBLICIDAD</t>
  </si>
  <si>
    <t>131</t>
  </si>
  <si>
    <t>ANUNCIOS Y AVISOS</t>
  </si>
  <si>
    <t>132</t>
  </si>
  <si>
    <t>PROMOCION Y PUBLICIDAD</t>
  </si>
  <si>
    <t>140</t>
  </si>
  <si>
    <t>VIATICOS</t>
  </si>
  <si>
    <t>141</t>
  </si>
  <si>
    <t>DENTRO DEL PAIS</t>
  </si>
  <si>
    <t>142</t>
  </si>
  <si>
    <t>EN EL EXTERIOR</t>
  </si>
  <si>
    <t>A PERSONAS</t>
  </si>
  <si>
    <t>150</t>
  </si>
  <si>
    <t>TRANSPORTE</t>
  </si>
  <si>
    <t>151</t>
  </si>
  <si>
    <t>152</t>
  </si>
  <si>
    <t>DE OTRAS PERSONAS</t>
  </si>
  <si>
    <t>TRANSPORTE DE BIENES</t>
  </si>
  <si>
    <t>160</t>
  </si>
  <si>
    <t>S. COMERCIALES</t>
  </si>
  <si>
    <t>GASTOS BANCARIOS</t>
  </si>
  <si>
    <t>163</t>
  </si>
  <si>
    <t>GASTOS JUDICIALES</t>
  </si>
  <si>
    <t>164</t>
  </si>
  <si>
    <t>GASTOS DE SEGURO</t>
  </si>
  <si>
    <t>SERVICIOS ADUANEROS</t>
  </si>
  <si>
    <t>169</t>
  </si>
  <si>
    <t>OTROS SERVICIOS</t>
  </si>
  <si>
    <t>CONSULTORIAS Y SERV</t>
  </si>
  <si>
    <t xml:space="preserve">CONSULTORIAS </t>
  </si>
  <si>
    <t>172</t>
  </si>
  <si>
    <t>SERVICIOS ESPECIALES</t>
  </si>
  <si>
    <t>180</t>
  </si>
  <si>
    <t>MANTO Y REPARACION</t>
  </si>
  <si>
    <t>MANT. Y REPARACION  EDIF.</t>
  </si>
  <si>
    <t>182</t>
  </si>
  <si>
    <t>MANT. Y REPARACION MAQ. OTROS</t>
  </si>
  <si>
    <t>MANT. Y REPARACION  MOBILIARIOS</t>
  </si>
  <si>
    <t>MANT. Y REPARACION  OBRAS</t>
  </si>
  <si>
    <t>MANT. DE EQUIPOS DE COMP.</t>
  </si>
  <si>
    <t>OTROS MANTENIMIENTO</t>
  </si>
  <si>
    <t>CRED.REC. POR SERVICIOS NO PERS.</t>
  </si>
  <si>
    <t>CRED.REC.POR AlQUILERES</t>
  </si>
  <si>
    <t>CRED.REC.POR SERV. BÁSICOS</t>
  </si>
  <si>
    <t>CRED.REC.POR IMPRESIÓN Y ENC.</t>
  </si>
  <si>
    <t>CRED.REC.POR INFORMACIÓN Y PUB.</t>
  </si>
  <si>
    <t>CRED.REC.POR VIÁTICOS</t>
  </si>
  <si>
    <t>CRED.REC.POR TRANSP. PERSONAS</t>
  </si>
  <si>
    <t>CRED.REC.POR SERV. COMERCIALES</t>
  </si>
  <si>
    <t>CRED.REC.POR MANTO. Y REPARAC.</t>
  </si>
  <si>
    <t>2</t>
  </si>
  <si>
    <t>MATER.Y SUMINISTROS</t>
  </si>
  <si>
    <t>200</t>
  </si>
  <si>
    <t>ALIMENTOS Y BEBIDAS</t>
  </si>
  <si>
    <t>201</t>
  </si>
  <si>
    <t>PARA CONSUMO HUMANO</t>
  </si>
  <si>
    <t>203</t>
  </si>
  <si>
    <t>BEBIDAS</t>
  </si>
  <si>
    <t>210</t>
  </si>
  <si>
    <t>TEXTILES Y VESTUARIOS</t>
  </si>
  <si>
    <t>211</t>
  </si>
  <si>
    <t>ACABADO TEXTIL</t>
  </si>
  <si>
    <t>212</t>
  </si>
  <si>
    <t>CALZADOS</t>
  </si>
  <si>
    <t>213</t>
  </si>
  <si>
    <t>HILADOS Y TELAS</t>
  </si>
  <si>
    <t>214</t>
  </si>
  <si>
    <t>PRENDAS DE VESTIR</t>
  </si>
  <si>
    <t>219</t>
  </si>
  <si>
    <t>OTROS TEXTILES</t>
  </si>
  <si>
    <t>220</t>
  </si>
  <si>
    <t>COMBUSTIBLES Y LUB.</t>
  </si>
  <si>
    <t>221</t>
  </si>
  <si>
    <t>DIESEL</t>
  </si>
  <si>
    <t>GAS</t>
  </si>
  <si>
    <t>223</t>
  </si>
  <si>
    <t>GASOLINA</t>
  </si>
  <si>
    <t>224</t>
  </si>
  <si>
    <t>LUBRICANTES</t>
  </si>
  <si>
    <t>OTROS COMBUSTIBLES</t>
  </si>
  <si>
    <t>230</t>
  </si>
  <si>
    <t>PROD. DE PAPEL</t>
  </si>
  <si>
    <t>231</t>
  </si>
  <si>
    <t>IMPRESOS</t>
  </si>
  <si>
    <t>232</t>
  </si>
  <si>
    <t>PAPELERIA</t>
  </si>
  <si>
    <t>239</t>
  </si>
  <si>
    <t>OTROS PROD. DE PAPEL</t>
  </si>
  <si>
    <t>240</t>
  </si>
  <si>
    <t>OTROS PROD. QUIMICOS</t>
  </si>
  <si>
    <t>241</t>
  </si>
  <si>
    <t>ABONOS Y FERTILIZANTES</t>
  </si>
  <si>
    <t>242</t>
  </si>
  <si>
    <t>INSECT. FUMIGANTES Y OTROS</t>
  </si>
  <si>
    <t>243</t>
  </si>
  <si>
    <t>PINTURAS</t>
  </si>
  <si>
    <t>244</t>
  </si>
  <si>
    <t>PRODUCTOS MEDICINALES</t>
  </si>
  <si>
    <t>249</t>
  </si>
  <si>
    <t>OTROS P. QUIMICOS</t>
  </si>
  <si>
    <t>250</t>
  </si>
  <si>
    <t>MAT. DE CONSTRUCCION</t>
  </si>
  <si>
    <t>252</t>
  </si>
  <si>
    <t>CEMENTO</t>
  </si>
  <si>
    <t>253</t>
  </si>
  <si>
    <t>MADERAS</t>
  </si>
  <si>
    <t>M. DE PLOMERIA</t>
  </si>
  <si>
    <t>255</t>
  </si>
  <si>
    <t>M. DE ELECTRICIDAD</t>
  </si>
  <si>
    <t>256</t>
  </si>
  <si>
    <t>M. METALICOS</t>
  </si>
  <si>
    <t>PIEDRA Y ARENA</t>
  </si>
  <si>
    <t>259</t>
  </si>
  <si>
    <t>OROS MATERIALES</t>
  </si>
  <si>
    <t>260</t>
  </si>
  <si>
    <t>PRODUCTOS VARIOS</t>
  </si>
  <si>
    <t>ARTICULOS PARA RECEPCION</t>
  </si>
  <si>
    <t>262</t>
  </si>
  <si>
    <t>HERRAMIENTAS  E INSTRUMENTOS</t>
  </si>
  <si>
    <t>MAT. Y EQUIPO DE SEGURIDAD</t>
  </si>
  <si>
    <t>265</t>
  </si>
  <si>
    <t>MAT. Y SUMINISTROS DE COMP.</t>
  </si>
  <si>
    <t>269</t>
  </si>
  <si>
    <t>OTROS P. VARIOS</t>
  </si>
  <si>
    <t>270</t>
  </si>
  <si>
    <t>UTILES DE M. DIVERSOS</t>
  </si>
  <si>
    <t>271</t>
  </si>
  <si>
    <t>UTILES DE COCINA Y COMEDOR</t>
  </si>
  <si>
    <t>272</t>
  </si>
  <si>
    <t>UTILES DEPORTIVOS</t>
  </si>
  <si>
    <t>273</t>
  </si>
  <si>
    <t>274</t>
  </si>
  <si>
    <t>UTILES DE LABORATORIOS</t>
  </si>
  <si>
    <t>275</t>
  </si>
  <si>
    <t>INSTRUMENTOS MEDICOS</t>
  </si>
  <si>
    <t>ARTICULOS DE PROTESIS Y REHA.</t>
  </si>
  <si>
    <t>279</t>
  </si>
  <si>
    <t>OTROS U. Y MATERIALES</t>
  </si>
  <si>
    <t>280</t>
  </si>
  <si>
    <t>REPUESTOS</t>
  </si>
  <si>
    <t>CR.REC.POR MAT. Y SUM.</t>
  </si>
  <si>
    <t>CR.REC. POR ALIMENTOS</t>
  </si>
  <si>
    <t>CD.REC. TEXTILES Y VESTUARIOS</t>
  </si>
  <si>
    <t>CD.REC. COMB. Y LUB.</t>
  </si>
  <si>
    <t>CD.REC. PRODUCTO DE PAPEL</t>
  </si>
  <si>
    <t>CR.REC.PROD. QUIMICOS Y CONEXOS</t>
  </si>
  <si>
    <t>CD.REC.POR MATERIALES CONST.</t>
  </si>
  <si>
    <t>CD.REC. PROD. VARIOS</t>
  </si>
  <si>
    <t>CRED.REC.UTILES Y MAT.</t>
  </si>
  <si>
    <t>CRED.REC.POR REPUESTOS</t>
  </si>
  <si>
    <t>INV. FINANCIERAS</t>
  </si>
  <si>
    <t>COMPRA DE EXISTENCIA</t>
  </si>
  <si>
    <t>OTRAS EXISTENCIAS</t>
  </si>
  <si>
    <t>CR. REC. INVERSIONES FIN.</t>
  </si>
  <si>
    <t>CR. REC.  COMPRA EXISTENCIA</t>
  </si>
  <si>
    <t>6</t>
  </si>
  <si>
    <t>TRANSFERENCIAS CORR.</t>
  </si>
  <si>
    <t>600</t>
  </si>
  <si>
    <t>PENSIONES Y JUBILACIONES</t>
  </si>
  <si>
    <t>609</t>
  </si>
  <si>
    <t>OTRAS PENSIONES Y JUBILACIONES</t>
  </si>
  <si>
    <t>610</t>
  </si>
  <si>
    <t>DONATIVOS A PERSONAS</t>
  </si>
  <si>
    <t>INDEMNIZACIONES LABORALES</t>
  </si>
  <si>
    <t>INDEMNIZ. ESPECIALES</t>
  </si>
  <si>
    <t>INDEMNIZ. POR RETIRO VOL.</t>
  </si>
  <si>
    <t>OTRAS TRANSFERENCIAS</t>
  </si>
  <si>
    <t>BECAS DE ESTUDIO</t>
  </si>
  <si>
    <t>ADIEST. Y ESTUDIOS</t>
  </si>
  <si>
    <t>OTRAS BECAS</t>
  </si>
  <si>
    <t>TRANSF. CORRIENTES A INST. PUB.</t>
  </si>
  <si>
    <t>AL GOBIERNO CENTRAL</t>
  </si>
  <si>
    <t>660</t>
  </si>
  <si>
    <t>TRANSF. AL EXTERIOR</t>
  </si>
  <si>
    <t>CUOTA  ORG. CENTROAM.</t>
  </si>
  <si>
    <t>663</t>
  </si>
  <si>
    <t>CUOTA  ORG. INTERAM.</t>
  </si>
  <si>
    <t>664</t>
  </si>
  <si>
    <t>CUOTA A ORG. MUNDIALES</t>
  </si>
  <si>
    <t>CRED. REC. POR TRANSF.COM</t>
  </si>
  <si>
    <t>CR. REC.TRASNF. CORRIENTES</t>
  </si>
  <si>
    <t>CR. REC.P'OR BECAS DE ESTUDIOS</t>
  </si>
  <si>
    <t>CR. REC.TRASNF. EXTERIOR</t>
  </si>
  <si>
    <t>TOTAL FUNCIONAMIENTO</t>
  </si>
  <si>
    <t>P</t>
  </si>
  <si>
    <t xml:space="preserve">       T   O  T   A     L</t>
  </si>
  <si>
    <t>DIRECCION SUPERIOR</t>
  </si>
  <si>
    <t>PLANIFICACION UNIVERSITARIA</t>
  </si>
  <si>
    <t>ADMINISTRACION GENERAL</t>
  </si>
  <si>
    <t>SECRETARIA GENERAL</t>
  </si>
  <si>
    <t>ADMON DE LA EDUC.SUPERIOR</t>
  </si>
  <si>
    <t>DOCENCIA CENTRAL</t>
  </si>
  <si>
    <t>DOCENCIA REGIONAL</t>
  </si>
  <si>
    <t>3</t>
  </si>
  <si>
    <t>INV.POSTGRADO Y EXTENSION</t>
  </si>
  <si>
    <t xml:space="preserve">COMPROMISO PRESUPUESTARIO DE INVERSIONES </t>
  </si>
  <si>
    <t>PROGRAMAS-PROYECTOS</t>
  </si>
  <si>
    <t>PROGRAMA DE CONSTRUCCIONES</t>
  </si>
  <si>
    <t>CONSTRUCCION II FASE DEL PROYECTO DEL CAMPUS CENTRAL</t>
  </si>
  <si>
    <t>REHABILITACIÓN DE LOS ESTACIONAMIENTOS DEL CENTRO REGIONAL CHIRIQUÍ</t>
  </si>
  <si>
    <t>CONSTRUCCIÓN II ETAPA DE EDIFICIO DE AULAS  DE PANAMA OESTE</t>
  </si>
  <si>
    <t>CONSTRUCCIÓN DE EDIFICIO DE FACILIDADES ESTUDIANTILES Y CAFETERIA COLÓN</t>
  </si>
  <si>
    <t>REPARACIÓN DEL EDIFICIO 70 Y TALLER DE METAL MECANICA DE COLÓN</t>
  </si>
  <si>
    <t>PROGRAMA DE MOBILIARIO</t>
  </si>
  <si>
    <t>MEJORAMIENTO LABORATORIOS FACULTADES Y CENTROS REGIONALES</t>
  </si>
  <si>
    <t>MEJORAMIENTO DE LA INFRAESTRUCTURA TECNOLÓGICA DE LA UTP</t>
  </si>
  <si>
    <t>IMPLEMENTACIÓN DE LA MOVILIDAD ELECTRICA EN LA UTP</t>
  </si>
  <si>
    <t>FORTALECIMIENTO DE LA GESTIÓN ADMINISTRATIVA DE LA UTP</t>
  </si>
  <si>
    <t>MEJORAMIENTO DE LOS LABORATORIOS DE LA FAC. DE ING. MECÁNICA UTP</t>
  </si>
  <si>
    <t>MEJORAMIENTO DEL CENTRO DE DATOS DE LA UTP</t>
  </si>
  <si>
    <t>EQUIPAMIENTO DE LABORATORIO DE SUELDOS Y MATERIALES (LASYMA)</t>
  </si>
  <si>
    <t>EQUIPAMIENTO DE LABORATORIO ACADÉMICOS C.REG. DE BOCAS DEL TORO</t>
  </si>
  <si>
    <t>HABILITACIÓN DEL LABORATORIO DE ANÁLISIS INDUSTRIALES Y CIENCIA (LABAICA</t>
  </si>
  <si>
    <t>HABILITACIÓN DE LABORATORIOS DE DOCENCIA PARA EL CENTRO CITT</t>
  </si>
  <si>
    <t>FORTALECIMIENTO DE CAPACIDADES DEL LABORATORIO DE BIOSÓLIDOS</t>
  </si>
  <si>
    <t>MEJORAMIENTO DEL LABORATORIO DE SUELOS Y MAT. C.REG. CHIRIQUÍ</t>
  </si>
  <si>
    <t>MEJORAMIENTO DE LAB. ACADÉMICOS Y DE ÁREAS DOCENTES Y ADM. FII-UTP</t>
  </si>
  <si>
    <t>HABILITACIÓN DE LABORATORIOS DE QUÍMICA CAMPUS CENTRAL</t>
  </si>
  <si>
    <t>INVESTIGACION Y TRANSFERENCIA DE TECNOLOGÍA</t>
  </si>
  <si>
    <t>FORTALECIMIENTO DE LA GESTIÓN DE PATENTES TECNOLÓGICAS</t>
  </si>
  <si>
    <t>DESARROLLO DEL CENTRO DE ESTUDIOS MULTIDISCIPLINARIO EN CIENCIAS</t>
  </si>
  <si>
    <t>DESARROLLO DEL HUB DE FORMACIÓN PARA LA TRANSFORMACIÓN DIGITAL E INDUSTRA 4.0</t>
  </si>
  <si>
    <t>HABILITACIÓN DE INFRAEST. Y EQUIP. DE LAB. PARA EL IMPULSO DE INVESTIGACIÓN Y LA INNOVACIÓN.</t>
  </si>
  <si>
    <t>HABILITACIÓN DEL CENTRO NACIONALDE SUPERCOMPUTACIÓN PARA INV. DE DIFERENTES FENÓMENOS Y ESCALAS (IBEROGUN)-UTP</t>
  </si>
  <si>
    <t>HABILITACIÓN DE UN CENTRO DE TEC. AVANZADA PARA LA INDUSTRIA DE SEMICONDUCTORES DE PANAMA (C-TASC PANAMÁ)</t>
  </si>
  <si>
    <t>DESARROLLO DEL PLAN DE FORMACIÓN PARA DOCENTES INVESTIGADORES</t>
  </si>
  <si>
    <t xml:space="preserve"> COMPROMISO PRESUPUESTARIO DE INVERSIONES</t>
  </si>
  <si>
    <t>004</t>
  </si>
  <si>
    <t>PERSONAL TRANSITORIO</t>
  </si>
  <si>
    <t>DECIMO TERCER MES</t>
  </si>
  <si>
    <t>CONTRIBUCIÓN SEG. SOCIAL</t>
  </si>
  <si>
    <t>CUOTA PATRONAL DEL S. SOCIAL</t>
  </si>
  <si>
    <t>CUOTA PATRONAL DEL S. EDUCATIVO</t>
  </si>
  <si>
    <t>CUOTA PATRONAL DEL R. PROFESIONALES</t>
  </si>
  <si>
    <t>CUOTA PATRONAL F. COMPLEMENTARIO</t>
  </si>
  <si>
    <t>SERVICIOS BÁSICOS</t>
  </si>
  <si>
    <t>INFORMACIÓN Y PUBLICIDAD</t>
  </si>
  <si>
    <t>PRODUCTOS DE PAPEL Y CARTON</t>
  </si>
  <si>
    <t xml:space="preserve">MATERIALES DE CONSTRUCCION </t>
  </si>
  <si>
    <t>CRÉDITO REC.  MATER.Y SUMIN.</t>
  </si>
  <si>
    <t>MAQUINARIA Y EQUIPO</t>
  </si>
  <si>
    <t>EQUIPO DE LABORATORIO</t>
  </si>
  <si>
    <t>EQUIIPO MEDICO, LABORATORIOS</t>
  </si>
  <si>
    <t>MOBILIARIO DE OFICINA</t>
  </si>
  <si>
    <t>MAQ. Y EQUIPOS VARIOS</t>
  </si>
  <si>
    <t>EQUIPO DE COMPUTACION</t>
  </si>
  <si>
    <t>CRÉDITO REC. DE MAQ.Y EQUIPO</t>
  </si>
  <si>
    <t>CONSTRUCCIONES POR CONTRATO</t>
  </si>
  <si>
    <t>EDIFICACIONES</t>
  </si>
  <si>
    <t>TRANSFERECIAS CORR.</t>
  </si>
  <si>
    <t>BECAS DE ESTUDIOS</t>
  </si>
  <si>
    <t>TOTAL INVERSION</t>
  </si>
  <si>
    <t>FINANCIAMIENTO PRESUPUESTARIO DE INGRESOS Y GASTOS</t>
  </si>
  <si>
    <t xml:space="preserve"> I.  Ingresos Corrientes</t>
  </si>
  <si>
    <t xml:space="preserve"> II. Gastos Corrientes</t>
  </si>
  <si>
    <t xml:space="preserve">        Gastos  de Operación ( 0-1-2-3-4)</t>
  </si>
  <si>
    <t xml:space="preserve">        Transferencias Corrientes  (6)</t>
  </si>
  <si>
    <t xml:space="preserve"> III. Ahorro  en Cta Corriente ( I-II )</t>
  </si>
  <si>
    <t xml:space="preserve"> IV.  Gasto  de Capital</t>
  </si>
  <si>
    <t xml:space="preserve">        Inversión Financiera</t>
  </si>
  <si>
    <t xml:space="preserve">        Transferencia de capital (7)</t>
  </si>
  <si>
    <t xml:space="preserve">        Amortización de la Deuda (8)</t>
  </si>
  <si>
    <t xml:space="preserve"> V.   Ingresos de Capital ( 2 )</t>
  </si>
  <si>
    <t xml:space="preserve">        Saldo Inicial en Caja y Banco</t>
  </si>
  <si>
    <t xml:space="preserve">        Recursos del Credito</t>
  </si>
  <si>
    <t xml:space="preserve">        Transferencias de Capital</t>
  </si>
  <si>
    <t xml:space="preserve">        Inversión Física  </t>
  </si>
  <si>
    <t>DESARROLLO DE CONSULTORÍAS PARA PROYECTOS DE ESTADO</t>
  </si>
  <si>
    <t xml:space="preserve">   LABORATORIOS Y C. ESPECIALIZADOS</t>
  </si>
  <si>
    <t>CONTENCIÓN</t>
  </si>
  <si>
    <t>PROMOCIÓN Y PUBLICIDAD</t>
  </si>
  <si>
    <t>VIATICOS DENTRO DEL PAÍS</t>
  </si>
  <si>
    <t>VIATICOS EN EL EXTERIOR</t>
  </si>
  <si>
    <t>SERVICIOS COMERCIALES</t>
  </si>
  <si>
    <t>OTROS SERVICIOS COMERCIALES Y FINANCIERO</t>
  </si>
  <si>
    <t>CONSULTORÍA y SERVICIOS ESPECIALES</t>
  </si>
  <si>
    <t>CONSULTORÍAS</t>
  </si>
  <si>
    <t>MANTENIMIENTO Y REPARACION</t>
  </si>
  <si>
    <t>MANT. Y REPARACIÓN DE EDIFICIOS</t>
  </si>
  <si>
    <t>MANT. Y REP.DE MAQUINARIA Y OTROS EQUIPOS</t>
  </si>
  <si>
    <t>MANT. Y REPARACIÓN DE OBRAS</t>
  </si>
  <si>
    <t>CRED. REC. POR SERVICIOS NO PERSONALES</t>
  </si>
  <si>
    <t>CRED.REC. POR SERV. COMERCIALES Y FINAN.</t>
  </si>
  <si>
    <t>MATERIALES Y SUMINISTROS</t>
  </si>
  <si>
    <t>OTROS PRODUCTS DE PAEL Y CARTON</t>
  </si>
  <si>
    <t>MATERIAL DE PLOMERÍA</t>
  </si>
  <si>
    <t>MATERIAL ELECTRICO</t>
  </si>
  <si>
    <t>MATERIAL METALICO</t>
  </si>
  <si>
    <t>OTROS MATERIALES</t>
  </si>
  <si>
    <t>HERRAMIENTAS E INSTRUMENTOS</t>
  </si>
  <si>
    <t>MATERIALES Y SUMINISTROS DE COMPUTACIÓN</t>
  </si>
  <si>
    <t>OTROS PRODUCTOS VARIOS</t>
  </si>
  <si>
    <t>UTILES DE LABORATORIO</t>
  </si>
  <si>
    <t>OTROS UTILES Y MATERIALES</t>
  </si>
  <si>
    <t>CRED.REC. POR PRODUCTOS QUIMICOS Y CONEXOS</t>
  </si>
  <si>
    <t>CRED.REC. POR MATERIALES PARA CONSTRUCCIÓN</t>
  </si>
  <si>
    <t>CRED.REC. POR PRODUCTOS VARIOS</t>
  </si>
  <si>
    <t>CRED. REC. POR UTILES Y MATERIALES DIVERSOS</t>
  </si>
  <si>
    <t>CRED. REC. POR RESPUESTOS</t>
  </si>
  <si>
    <t>MAQUINARIA.Y EQUIPO. DE PRODUCCION</t>
  </si>
  <si>
    <t>MAQUINARIA Y EQUIPO DE COMUNICACIONES</t>
  </si>
  <si>
    <t>MAQUINARIA Y EQUIPO AGROPECUARIO</t>
  </si>
  <si>
    <t>MAQUINARIA Y QUIPO INDUSTRIAL</t>
  </si>
  <si>
    <t>MAQUINARIA Y EQUIPO DE CONSTRUCCIÓN</t>
  </si>
  <si>
    <t>MAQUINARIA Y EQUIPO DE ENERGÍA</t>
  </si>
  <si>
    <t>MAQUINARIA Y EQUIPO DE ACUEDUCTOS Y RIESGO</t>
  </si>
  <si>
    <t>MAQUINARIA Y EQUIPO VARIOS</t>
  </si>
  <si>
    <t>MAQUINARIA Y EQUIPO DE  TRANSPORTE</t>
  </si>
  <si>
    <t>MAQ. Y EQUIPO DE TRANSPORTE TERRESTRE</t>
  </si>
  <si>
    <t>EQUIPO EDUCACIONAL Y RECREAITIVO</t>
  </si>
  <si>
    <t>EQUIPO MEDICO Y ODONTOLOGICO</t>
  </si>
  <si>
    <t>OTROS EQUIPOS MEDICOS DE LAB. Y SANITARIO</t>
  </si>
  <si>
    <t>CRED.REC. POR MAQ. Y EQUIPO DE PRODUCCIÓN</t>
  </si>
  <si>
    <t>CRED.REC. POR MAQ. Y EQUIPO DE TRANSPORTE</t>
  </si>
  <si>
    <t>CRED.RC. POR EQUIPO EDUCACIONAL Y RECREATIVO</t>
  </si>
  <si>
    <t>CRED. REC. POR MAQ.Y EQUIPOS VARIOS</t>
  </si>
  <si>
    <t>CRED. REC. POR EQUIPO DE COMPUTACIÓN</t>
  </si>
  <si>
    <t>EDIFICIOS PARA EDUCACIÓN</t>
  </si>
  <si>
    <t>INSTALACIONES</t>
  </si>
  <si>
    <t>INSTALACIONES DE LINEAS ELECTRICAS</t>
  </si>
  <si>
    <t>CRED. RECONOCIDOS POR CONSTRUCCIONES Y OBRAS</t>
  </si>
  <si>
    <t>CRED. REC. POR EDIFICACIONES</t>
  </si>
  <si>
    <t>BECAS DE POST GRADOS</t>
  </si>
  <si>
    <t xml:space="preserve">ADIESTRAMIENTO Y ESTUDIOS </t>
  </si>
  <si>
    <t>TRANSPORTE DE PERSONAS Y  BIENES</t>
  </si>
  <si>
    <t>TRANS. DE PERSONAS Y BIENES DE O PARA EL EXTERIOR</t>
  </si>
  <si>
    <t>MATERIALES Y EQUIPO DE SEGURIDAD PUBLICA</t>
  </si>
  <si>
    <t>MAQ. Y EQUIPO DE TALLERES Y ALMACENES</t>
  </si>
  <si>
    <t>OTROS MANTENIMIENTOS Y REPARACIONES</t>
  </si>
  <si>
    <t>CONSTRUCCIÓN DE DORMITORIOS ESTUDIANTILES EN LA UTP</t>
  </si>
  <si>
    <t>C0NTENCIÓN</t>
  </si>
  <si>
    <t>OTROS SERVICIOS PERSONALES</t>
  </si>
  <si>
    <t>CRED. REC .POR CONSLTORÍAS</t>
  </si>
  <si>
    <t>UTILES DE ASEO Y LIMPIEZA</t>
  </si>
  <si>
    <t>UTILES Y MATERIALES DE OFICINA</t>
  </si>
  <si>
    <t>PRIMA DE ANTIGÜEDAD</t>
  </si>
  <si>
    <t xml:space="preserve">SALDO </t>
  </si>
  <si>
    <t xml:space="preserve">SALDO  </t>
  </si>
  <si>
    <t>CRED. REC, POR MOBILIARIO DE OFICINA</t>
  </si>
  <si>
    <t xml:space="preserve">ANUAL </t>
  </si>
  <si>
    <t>SECTOR EDUCATIVO 7%</t>
  </si>
  <si>
    <t>MEJORAMIENTO DE LABORATORIO ACADÉMICO DE LOS CENTROS REGIONALES</t>
  </si>
  <si>
    <t>MEJORAMIENTO DE LABORATORIO ACADÉMICO DEL CENTRO REGIONAL DE CHIRIQUÍ</t>
  </si>
  <si>
    <t xml:space="preserve">         4.Mejoramiento de Lab. Acad. De los C.R.</t>
  </si>
  <si>
    <t>Mejoramiento de Lab. Acad. de los C.R.</t>
  </si>
  <si>
    <t xml:space="preserve">    4. Ingresos por Fuentes Varias</t>
  </si>
  <si>
    <t>1.95.1.4.1.2.01</t>
  </si>
  <si>
    <t xml:space="preserve">    5. Saldo en Cajay Banco</t>
  </si>
  <si>
    <t>1.95.1.4.2</t>
  </si>
  <si>
    <t xml:space="preserve">        5.1 Diaponible Libre en Banco</t>
  </si>
  <si>
    <r>
      <t xml:space="preserve">            </t>
    </r>
    <r>
      <rPr>
        <sz val="10"/>
        <rFont val="Arial"/>
        <family val="2"/>
      </rPr>
      <t>5.1.1 . Salso Corriente</t>
    </r>
  </si>
  <si>
    <t xml:space="preserve">    II  Gastos de Capital</t>
  </si>
  <si>
    <t xml:space="preserve">   C.  Otros Ingresos</t>
  </si>
  <si>
    <t xml:space="preserve">       1. Saldo inicial en caja</t>
  </si>
  <si>
    <t>ASFALTO</t>
  </si>
  <si>
    <t>SERVICIOS DE TRANSMISIÒN DE DATOS</t>
  </si>
  <si>
    <t>SERVICIOS  COMERCIALES Y FINANCIEROS</t>
  </si>
  <si>
    <t>FORTALECIMIENTO DE LAS SEDES REGIONALES</t>
  </si>
  <si>
    <t xml:space="preserve">CRED. REC. POR MANTENIMIENTO Y REPARACIÓN </t>
  </si>
  <si>
    <t xml:space="preserve"> VI. Resultado Presupuestario (III -IV + V)</t>
  </si>
  <si>
    <t>1.2.4.1.99</t>
  </si>
  <si>
    <t>1.95.1.2.4.1.99</t>
  </si>
  <si>
    <t xml:space="preserve">      3.3. Otros Derechos</t>
  </si>
  <si>
    <t xml:space="preserve">   OTROS DERECHOS</t>
  </si>
  <si>
    <t>ENERGÍA ELÉCTRICA</t>
  </si>
  <si>
    <t>OTROS TEXTILES Y VESTUARIOS</t>
  </si>
  <si>
    <t>PAPELERÍA</t>
  </si>
  <si>
    <t>PRODUCTOS QUÍMICOS Y CON</t>
  </si>
  <si>
    <t>INSECTICIDAS, FUMIGANTES Y OTROS</t>
  </si>
  <si>
    <t>PINTURAS, COLORANTES Y TINTES</t>
  </si>
  <si>
    <t>OTROS PRODUCTOS QUMICOS</t>
  </si>
  <si>
    <t>ARTICULOS PARA RECEPCIÓN</t>
  </si>
  <si>
    <t>UTILES DEPORTIVOS Y RECREATIVOS</t>
  </si>
  <si>
    <t>BOIFICACIÓN POR ANTIGÜEDAD</t>
  </si>
  <si>
    <t>RECAUDACIÓN</t>
  </si>
  <si>
    <t xml:space="preserve"> RECAUDACIÓN</t>
  </si>
  <si>
    <t xml:space="preserve">  CODIFICACIÓN PRESUPUESTARIA</t>
  </si>
  <si>
    <t xml:space="preserve">  EJECUCIÓN PRESUPUESTARIA SEGÚN ESTRUCTURA PROGRAMÁTICA  </t>
  </si>
  <si>
    <t xml:space="preserve"> OBJETO DE GASTO: AL 30 DE MAYO DE 2026</t>
  </si>
  <si>
    <t>AL 30 DE MAYO DE 2026 (En Balboas)</t>
  </si>
  <si>
    <t>OBRAS SANITARIAS</t>
  </si>
  <si>
    <t>ALCANTTARILLADO</t>
  </si>
  <si>
    <t>POR PROGRAMA  AL 30 DE MAYO DE 2026 (En Balboas)</t>
  </si>
  <si>
    <t xml:space="preserve">  A NIVEL DE OBJETO DE GASTO AL 30 DE MAYO DE 2026 (En Balboas)</t>
  </si>
  <si>
    <t xml:space="preserve">MANTENIMIENTO PREVENTIVO Y CORRECTIVO DE LA INFRAESTRUCTURA FISICA Y PATRIMONIAL DE LA UTP </t>
  </si>
  <si>
    <t>AL 30 DE MAYO  DE 2026 (En Balboas)</t>
  </si>
  <si>
    <t>AL 30 DE MAYO DE 2026 (En Miles de Balboas)</t>
  </si>
  <si>
    <t>AL 30 DE  MAYO DE 2026 (En Balboas)</t>
  </si>
  <si>
    <t>|</t>
  </si>
  <si>
    <t xml:space="preserve">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</si>
</sst>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&quot; B/.&quot;#,##0.00\ ;&quot; B/.(&quot;#,##0.00\);&quot; B/.-&quot;#\ ;@\ "/>
    <numFmt numFmtId="165" formatCode="[$€]#,##0.00\ ;[$€]\(#,##0.00\);[$€]\-#\ ;@\ "/>
    <numFmt numFmtId="166" formatCode="0.00\ "/>
    <numFmt numFmtId="167" formatCode="#,##0.0\ ;\(#,###\)"/>
    <numFmt numFmtId="168" formatCode="0.0"/>
    <numFmt numFmtId="169" formatCode="#,##0\ ;[Red]\-#,##0\ "/>
    <numFmt numFmtId="170" formatCode="#,##0.0"/>
    <numFmt numFmtId="171" formatCode="#,##0\ ;\(#,##0\)"/>
    <numFmt numFmtId="172" formatCode="#,##0.000000000"/>
    <numFmt numFmtId="173" formatCode="dd/mmm"/>
  </numFmts>
  <fonts count="105">
    <font>
      <sz val="10"/>
      <name val="Arial"/>
      <charset val="134"/>
    </font>
    <font>
      <sz val="10"/>
      <color rgb="FFFF0000"/>
      <name val="Arial"/>
      <family val="2"/>
    </font>
    <font>
      <sz val="10"/>
      <color rgb="FF002060"/>
      <name val="Arial"/>
      <family val="2"/>
    </font>
    <font>
      <b/>
      <sz val="10"/>
      <color rgb="FF002060"/>
      <name val="Arial"/>
      <family val="2"/>
    </font>
    <font>
      <b/>
      <sz val="11"/>
      <color rgb="FF002060"/>
      <name val="Arial"/>
      <family val="2"/>
    </font>
    <font>
      <sz val="8"/>
      <color rgb="FF002060"/>
      <name val="Arial"/>
      <family val="2"/>
    </font>
    <font>
      <b/>
      <sz val="10"/>
      <name val="Arial"/>
      <family val="2"/>
    </font>
    <font>
      <sz val="10"/>
      <name val="Franklin Gothic Book"/>
      <family val="2"/>
    </font>
    <font>
      <b/>
      <sz val="12"/>
      <name val="Arial"/>
      <family val="2"/>
    </font>
    <font>
      <b/>
      <sz val="11"/>
      <name val="Arial"/>
      <family val="2"/>
    </font>
    <font>
      <sz val="9"/>
      <name val="Arial Black"/>
      <family val="2"/>
    </font>
    <font>
      <sz val="11"/>
      <name val="Arial"/>
      <family val="2"/>
    </font>
    <font>
      <sz val="11"/>
      <name val="Arial Black"/>
      <family val="2"/>
    </font>
    <font>
      <b/>
      <sz val="11"/>
      <name val="Arial Black"/>
      <family val="2"/>
    </font>
    <font>
      <sz val="9"/>
      <name val="Arial"/>
      <family val="2"/>
    </font>
    <font>
      <sz val="7"/>
      <name val="Arial"/>
      <family val="2"/>
    </font>
    <font>
      <b/>
      <sz val="9"/>
      <name val="Arial"/>
      <family val="2"/>
    </font>
    <font>
      <sz val="9"/>
      <color indexed="18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10"/>
      <name val="Arial Black"/>
      <family val="2"/>
    </font>
    <font>
      <b/>
      <sz val="9"/>
      <name val="Franklin Gothic Book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7"/>
      <color indexed="18"/>
      <name val="Arial"/>
      <family val="2"/>
    </font>
    <font>
      <b/>
      <sz val="9"/>
      <color indexed="18"/>
      <name val="Arial"/>
      <family val="2"/>
    </font>
    <font>
      <sz val="10"/>
      <color indexed="18"/>
      <name val="Arial"/>
      <family val="2"/>
    </font>
    <font>
      <b/>
      <sz val="8"/>
      <color indexed="18"/>
      <name val="Arial"/>
      <family val="2"/>
    </font>
    <font>
      <b/>
      <sz val="8"/>
      <color indexed="18"/>
      <name val="Franklin Gothic Book"/>
      <family val="2"/>
    </font>
    <font>
      <b/>
      <sz val="8"/>
      <name val="Arial"/>
      <family val="2"/>
    </font>
    <font>
      <sz val="9"/>
      <color indexed="8"/>
      <name val="Arial"/>
      <family val="2"/>
    </font>
    <font>
      <b/>
      <sz val="8"/>
      <name val="Franklin Gothic Book"/>
      <family val="2"/>
    </font>
    <font>
      <sz val="12"/>
      <name val="Arial"/>
      <family val="2"/>
    </font>
    <font>
      <sz val="12"/>
      <color theme="1"/>
      <name val="Arial"/>
      <family val="2"/>
    </font>
    <font>
      <sz val="8"/>
      <name val="Arial"/>
      <family val="2"/>
    </font>
    <font>
      <b/>
      <u/>
      <sz val="10"/>
      <name val="Arial"/>
      <family val="2"/>
    </font>
    <font>
      <b/>
      <u/>
      <sz val="12"/>
      <name val="Arial"/>
      <family val="2"/>
    </font>
    <font>
      <b/>
      <i/>
      <sz val="10"/>
      <name val="Arial"/>
      <family val="2"/>
    </font>
    <font>
      <b/>
      <sz val="10.5"/>
      <name val="Arial"/>
      <family val="2"/>
    </font>
    <font>
      <sz val="9"/>
      <color rgb="FF00206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9"/>
      <color rgb="FF002060"/>
      <name val="Arial"/>
      <family val="2"/>
    </font>
    <font>
      <sz val="8"/>
      <color rgb="FFFF0000"/>
      <name val="Arial"/>
      <family val="2"/>
    </font>
    <font>
      <b/>
      <sz val="12"/>
      <color rgb="FF002060"/>
      <name val="Georgia"/>
      <family val="1"/>
    </font>
    <font>
      <sz val="12"/>
      <color rgb="FF002060"/>
      <name val="Georgia"/>
      <family val="1"/>
    </font>
    <font>
      <sz val="10.5"/>
      <name val="Arial"/>
      <family val="2"/>
    </font>
    <font>
      <sz val="10.5"/>
      <color theme="1"/>
      <name val="Arial"/>
      <family val="2"/>
    </font>
    <font>
      <b/>
      <sz val="10.5"/>
      <color theme="1"/>
      <name val="Arial"/>
      <family val="2"/>
    </font>
    <font>
      <sz val="10.5"/>
      <name val="Arial Black"/>
      <family val="2"/>
    </font>
    <font>
      <i/>
      <sz val="10.5"/>
      <name val="Arial Black"/>
      <family val="2"/>
    </font>
    <font>
      <sz val="10"/>
      <name val="Arial"/>
      <family val="2"/>
    </font>
    <font>
      <sz val="9"/>
      <color rgb="FF000099"/>
      <name val="Arial"/>
      <family val="2"/>
    </font>
    <font>
      <b/>
      <sz val="12"/>
      <color rgb="FF002060"/>
      <name val="Arial"/>
      <family val="2"/>
    </font>
    <font>
      <sz val="10"/>
      <color theme="3" tint="-0.499984740745262"/>
      <name val="Arial"/>
      <family val="2"/>
    </font>
    <font>
      <b/>
      <sz val="8"/>
      <color rgb="FF0000FF"/>
      <name val="Arial"/>
      <family val="2"/>
    </font>
    <font>
      <sz val="10.5"/>
      <color rgb="FF062948"/>
      <name val="Arial Black"/>
      <family val="2"/>
    </font>
    <font>
      <sz val="10.5"/>
      <color rgb="FF062948"/>
      <name val="Arial"/>
      <family val="2"/>
    </font>
    <font>
      <b/>
      <sz val="10.5"/>
      <color rgb="FFFF0000"/>
      <name val="Arial"/>
      <family val="2"/>
    </font>
    <font>
      <sz val="10.5"/>
      <color rgb="FFFF0000"/>
      <name val="Arial"/>
      <family val="2"/>
    </font>
    <font>
      <sz val="10.5"/>
      <color rgb="FF002060"/>
      <name val="Arial"/>
      <family val="2"/>
    </font>
    <font>
      <sz val="10.5"/>
      <color rgb="FF002060"/>
      <name val="Arial Black"/>
      <family val="2"/>
    </font>
    <font>
      <b/>
      <sz val="10.5"/>
      <color rgb="FF002060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indexed="39"/>
      <name val="Arial"/>
      <family val="2"/>
    </font>
    <font>
      <sz val="10"/>
      <color theme="1"/>
      <name val="Arial"/>
      <family val="2"/>
    </font>
    <font>
      <b/>
      <i/>
      <sz val="10"/>
      <color rgb="FF002060"/>
      <name val="Arial"/>
      <family val="2"/>
    </font>
    <font>
      <b/>
      <sz val="10"/>
      <color indexed="39"/>
      <name val="Arial"/>
      <family val="2"/>
    </font>
    <font>
      <b/>
      <sz val="11"/>
      <color rgb="FF000000"/>
      <name val="Arial"/>
      <family val="2"/>
    </font>
    <font>
      <sz val="10"/>
      <color rgb="FF000066"/>
      <name val="Arial"/>
      <family val="2"/>
    </font>
    <font>
      <b/>
      <sz val="10"/>
      <name val="Arial Rounded MT Bold"/>
      <family val="2"/>
    </font>
    <font>
      <sz val="10"/>
      <name val="Arial Rounded MT Bold"/>
      <family val="2"/>
    </font>
    <font>
      <b/>
      <u/>
      <sz val="10"/>
      <name val="Arial Rounded MT Bold"/>
      <family val="2"/>
    </font>
    <font>
      <b/>
      <u/>
      <sz val="11"/>
      <name val="Arial"/>
      <family val="2"/>
    </font>
    <font>
      <sz val="10"/>
      <name val="Arial"/>
      <family val="2"/>
    </font>
    <font>
      <b/>
      <sz val="12"/>
      <color rgb="FF002060"/>
      <name val="Georgia"/>
      <family val="1"/>
    </font>
    <font>
      <sz val="12"/>
      <color rgb="FF002060"/>
      <name val="Georgia"/>
      <family val="1"/>
    </font>
    <font>
      <b/>
      <sz val="12"/>
      <name val="Arial"/>
      <family val="2"/>
    </font>
    <font>
      <b/>
      <sz val="12"/>
      <color rgb="FF002060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10.5"/>
      <name val="Arial"/>
      <family val="2"/>
    </font>
    <font>
      <sz val="10.5"/>
      <name val="Arial Black"/>
      <family val="2"/>
    </font>
    <font>
      <sz val="10.5"/>
      <name val="Arial"/>
      <family val="2"/>
    </font>
    <font>
      <i/>
      <sz val="10.5"/>
      <name val="Arial Black"/>
      <family val="2"/>
    </font>
    <font>
      <b/>
      <sz val="10"/>
      <color rgb="FF002060"/>
      <name val="Arial"/>
      <family val="2"/>
    </font>
    <font>
      <sz val="10"/>
      <color rgb="FF002060"/>
      <name val="Arial"/>
      <family val="2"/>
    </font>
    <font>
      <b/>
      <sz val="10"/>
      <color rgb="FF062948"/>
      <name val="Arial"/>
      <family val="2"/>
    </font>
    <font>
      <sz val="10"/>
      <color theme="3" tint="-0.499984740745262"/>
      <name val="Arial"/>
      <family val="2"/>
    </font>
    <font>
      <sz val="10.5"/>
      <color theme="1"/>
      <name val="Arial Black"/>
      <family val="2"/>
    </font>
    <font>
      <sz val="11"/>
      <color rgb="FF000000"/>
      <name val="Arial"/>
      <family val="2"/>
    </font>
    <font>
      <b/>
      <sz val="11"/>
      <color theme="1"/>
      <name val="Arial"/>
      <family val="2"/>
    </font>
    <font>
      <sz val="9"/>
      <name val="Calibri"/>
      <family val="2"/>
    </font>
    <font>
      <b/>
      <sz val="12"/>
      <color theme="1"/>
      <name val="Arial"/>
      <family val="2"/>
    </font>
    <font>
      <b/>
      <sz val="12"/>
      <color rgb="FFFF0000"/>
      <name val="Arial"/>
      <family val="2"/>
    </font>
    <font>
      <sz val="12"/>
      <color indexed="39"/>
      <name val="Arial"/>
      <family val="2"/>
    </font>
    <font>
      <b/>
      <sz val="10"/>
      <color rgb="FF0000CC"/>
      <name val="Arial"/>
      <family val="2"/>
    </font>
    <font>
      <sz val="10"/>
      <color rgb="FF0000CC"/>
      <name val="Arial"/>
      <family val="2"/>
    </font>
    <font>
      <b/>
      <sz val="11"/>
      <color rgb="FF0066CC"/>
      <name val="Arial"/>
      <family val="2"/>
    </font>
    <font>
      <sz val="10"/>
      <color rgb="FF0066CC"/>
      <name val="Arial"/>
      <family val="2"/>
    </font>
    <font>
      <i/>
      <sz val="10.5"/>
      <color theme="1"/>
      <name val="Arial Black"/>
      <family val="2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0"/>
        <bgColor indexed="26"/>
      </patternFill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indexed="31"/>
      </patternFill>
    </fill>
    <fill>
      <patternFill patternType="solid">
        <fgColor theme="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73">
    <border>
      <left/>
      <right/>
      <top/>
      <bottom/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theme="3" tint="-0.4999847407452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theme="3" tint="-0.499984740745262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rgb="FF002060"/>
      </right>
      <top style="thin">
        <color auto="1"/>
      </top>
      <bottom/>
      <diagonal/>
    </border>
    <border>
      <left style="thin">
        <color rgb="FF002060"/>
      </left>
      <right style="thin">
        <color rgb="FF002060"/>
      </right>
      <top style="thin">
        <color auto="1"/>
      </top>
      <bottom/>
      <diagonal/>
    </border>
    <border>
      <left style="thin">
        <color rgb="FF002060"/>
      </left>
      <right/>
      <top style="thin">
        <color auto="1"/>
      </top>
      <bottom style="thin">
        <color auto="1"/>
      </bottom>
      <diagonal/>
    </border>
    <border>
      <left/>
      <right style="thin">
        <color rgb="FF002060"/>
      </right>
      <top/>
      <bottom/>
      <diagonal/>
    </border>
    <border>
      <left style="thin">
        <color rgb="FF002060"/>
      </left>
      <right style="thin">
        <color rgb="FF002060"/>
      </right>
      <top/>
      <bottom/>
      <diagonal/>
    </border>
    <border>
      <left style="thin">
        <color rgb="FF002060"/>
      </left>
      <right style="thin">
        <color rgb="FF002060"/>
      </right>
      <top/>
      <bottom style="thin">
        <color auto="1"/>
      </bottom>
      <diagonal/>
    </border>
    <border>
      <left/>
      <right style="thin">
        <color rgb="FF002060"/>
      </right>
      <top/>
      <bottom style="thin">
        <color auto="1"/>
      </bottom>
      <diagonal/>
    </border>
    <border>
      <left/>
      <right style="thin">
        <color rgb="FF002060"/>
      </right>
      <top style="thin">
        <color auto="1"/>
      </top>
      <bottom style="thin">
        <color auto="1"/>
      </bottom>
      <diagonal/>
    </border>
    <border>
      <left style="thin">
        <color rgb="FF002060"/>
      </left>
      <right style="thin">
        <color rgb="FF002060"/>
      </right>
      <top style="thin">
        <color auto="1"/>
      </top>
      <bottom style="thin">
        <color auto="1"/>
      </bottom>
      <diagonal/>
    </border>
    <border>
      <left/>
      <right style="thin">
        <color rgb="FF002060"/>
      </right>
      <top style="thin">
        <color theme="3" tint="-0.499984740745262"/>
      </top>
      <bottom style="thin">
        <color theme="3" tint="-0.499984740745262"/>
      </bottom>
      <diagonal/>
    </border>
    <border>
      <left style="thin">
        <color rgb="FF002060"/>
      </left>
      <right style="thin">
        <color rgb="FF002060"/>
      </right>
      <top style="thin">
        <color theme="3" tint="-0.499984740745262"/>
      </top>
      <bottom style="thin">
        <color theme="3" tint="-0.499984740745262"/>
      </bottom>
      <diagonal/>
    </border>
    <border>
      <left/>
      <right style="thin">
        <color rgb="FF002060"/>
      </right>
      <top style="thin">
        <color theme="3" tint="-0.499984740745262"/>
      </top>
      <bottom style="thin">
        <color auto="1"/>
      </bottom>
      <diagonal/>
    </border>
    <border>
      <left style="thin">
        <color rgb="FF002060"/>
      </left>
      <right style="thin">
        <color rgb="FF002060"/>
      </right>
      <top style="thin">
        <color theme="3" tint="-0.499984740745262"/>
      </top>
      <bottom style="thin">
        <color auto="1"/>
      </bottom>
      <diagonal/>
    </border>
    <border>
      <left style="thin">
        <color rgb="FF002060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002060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002060"/>
      </left>
      <right/>
      <top/>
      <bottom/>
      <diagonal/>
    </border>
    <border>
      <left style="thin">
        <color rgb="FF002060"/>
      </left>
      <right/>
      <top style="thin">
        <color theme="3" tint="-0.499984740745262"/>
      </top>
      <bottom style="thin">
        <color theme="3" tint="-0.499984740745262"/>
      </bottom>
      <diagonal/>
    </border>
    <border>
      <left style="thin">
        <color rgb="FF002060"/>
      </left>
      <right/>
      <top style="thin">
        <color theme="3" tint="-0.499984740745262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rgb="FF000066"/>
      </right>
      <top style="thin">
        <color auto="1"/>
      </top>
      <bottom style="thin">
        <color auto="1"/>
      </bottom>
      <diagonal/>
    </border>
    <border>
      <left style="thin">
        <color rgb="FF000066"/>
      </left>
      <right style="thin">
        <color rgb="FF000066"/>
      </right>
      <top/>
      <bottom style="thin">
        <color auto="1"/>
      </bottom>
      <diagonal/>
    </border>
    <border>
      <left style="thin">
        <color rgb="FF000066"/>
      </left>
      <right style="thin">
        <color rgb="FF000066"/>
      </right>
      <top style="thin">
        <color auto="1"/>
      </top>
      <bottom style="thin">
        <color auto="1"/>
      </bottom>
      <diagonal/>
    </border>
    <border>
      <left style="thin">
        <color rgb="FF000066"/>
      </left>
      <right style="thin">
        <color rgb="FF000066"/>
      </right>
      <top/>
      <bottom/>
      <diagonal/>
    </border>
    <border>
      <left/>
      <right style="thin">
        <color theme="3" tint="-0.499984740745262"/>
      </right>
      <top/>
      <bottom/>
      <diagonal/>
    </border>
    <border>
      <left/>
      <right style="thin">
        <color theme="3" tint="-0.499984740745262"/>
      </right>
      <top style="thin">
        <color auto="1"/>
      </top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auto="1"/>
      </top>
      <bottom style="thin">
        <color auto="1"/>
      </bottom>
      <diagonal/>
    </border>
    <border>
      <left/>
      <right style="thin">
        <color theme="3" tint="-0.499984740745262"/>
      </right>
      <top/>
      <bottom style="thin">
        <color auto="1"/>
      </bottom>
      <diagonal/>
    </border>
    <border>
      <left/>
      <right style="thin">
        <color rgb="FF000066"/>
      </right>
      <top/>
      <bottom/>
      <diagonal/>
    </border>
    <border>
      <left style="thin">
        <color theme="3" tint="-0.499984740745262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auto="1"/>
      </bottom>
      <diagonal/>
    </border>
    <border>
      <left style="thin">
        <color auto="1"/>
      </left>
      <right style="thin">
        <color theme="3" tint="-0.499984740745262"/>
      </right>
      <top/>
      <bottom style="thin">
        <color auto="1"/>
      </bottom>
      <diagonal/>
    </border>
    <border>
      <left style="thin">
        <color auto="1"/>
      </left>
      <right style="thin">
        <color theme="3" tint="-0.499984740745262"/>
      </right>
      <top/>
      <bottom/>
      <diagonal/>
    </border>
    <border>
      <left style="thin">
        <color theme="3" tint="-0.499984740745262"/>
      </left>
      <right/>
      <top/>
      <bottom style="thin">
        <color auto="1"/>
      </bottom>
      <diagonal/>
    </border>
    <border>
      <left/>
      <right style="thin">
        <color indexed="62"/>
      </right>
      <top/>
      <bottom/>
      <diagonal/>
    </border>
    <border>
      <left style="thin">
        <color indexed="62"/>
      </left>
      <right style="thin">
        <color indexed="62"/>
      </right>
      <top/>
      <bottom/>
      <diagonal/>
    </border>
    <border>
      <left style="thin">
        <color indexed="62"/>
      </left>
      <right/>
      <top/>
      <bottom/>
      <diagonal/>
    </border>
    <border>
      <left style="thin">
        <color theme="3" tint="-0.499984740745262"/>
      </left>
      <right/>
      <top style="thin">
        <color theme="3" tint="-0.499984740745262"/>
      </top>
      <bottom style="thin">
        <color theme="3" tint="-0.499984740745262"/>
      </bottom>
      <diagonal/>
    </border>
    <border>
      <left style="thin">
        <color auto="1"/>
      </left>
      <right style="thin">
        <color indexed="62"/>
      </right>
      <top/>
      <bottom/>
      <diagonal/>
    </border>
    <border>
      <left style="thin">
        <color indexed="62"/>
      </left>
      <right style="thin">
        <color auto="1"/>
      </right>
      <top/>
      <bottom/>
      <diagonal/>
    </border>
    <border>
      <left style="thin">
        <color theme="3" tint="-0.24994659260841701"/>
      </left>
      <right style="thin">
        <color theme="3" tint="-0.24994659260841701"/>
      </right>
      <top/>
      <bottom/>
      <diagonal/>
    </border>
    <border>
      <left/>
      <right style="thin">
        <color theme="3" tint="-0.499984740745262"/>
      </right>
      <top style="medium">
        <color theme="3" tint="-0.499984740745262"/>
      </top>
      <bottom/>
      <diagonal/>
    </border>
    <border>
      <left style="thin">
        <color theme="3" tint="-0.499984740745262"/>
      </left>
      <right/>
      <top style="medium">
        <color theme="3" tint="-0.499984740745262"/>
      </top>
      <bottom style="thin">
        <color auto="1"/>
      </bottom>
      <diagonal/>
    </border>
    <border>
      <left/>
      <right/>
      <top style="medium">
        <color theme="3" tint="-0.499984740745262"/>
      </top>
      <bottom style="thin">
        <color auto="1"/>
      </bottom>
      <diagonal/>
    </border>
    <border>
      <left/>
      <right style="thin">
        <color theme="3" tint="-0.499984740745262"/>
      </right>
      <top style="medium">
        <color theme="3" tint="-0.499984740745262"/>
      </top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indexed="18"/>
      </bottom>
      <diagonal/>
    </border>
    <border>
      <left style="thin">
        <color theme="3" tint="-0.499984740745262"/>
      </left>
      <right/>
      <top style="medium">
        <color theme="3" tint="-0.499984740745262"/>
      </top>
      <bottom/>
      <diagonal/>
    </border>
    <border>
      <left style="thin">
        <color theme="3" tint="-0.499984740745262"/>
      </left>
      <right/>
      <top/>
      <bottom style="thin">
        <color theme="3" tint="-0.499984740745262"/>
      </bottom>
      <diagonal/>
    </border>
    <border>
      <left/>
      <right/>
      <top/>
      <bottom style="medium">
        <color theme="3" tint="-0.499984740745262"/>
      </bottom>
      <diagonal/>
    </border>
    <border>
      <left/>
      <right style="thin">
        <color rgb="FF000066"/>
      </right>
      <top style="medium">
        <color theme="3" tint="-0.499984740745262"/>
      </top>
      <bottom/>
      <diagonal/>
    </border>
    <border>
      <left style="thin">
        <color rgb="FF000066"/>
      </left>
      <right style="thin">
        <color rgb="FF000066"/>
      </right>
      <top style="medium">
        <color theme="3" tint="-0.499984740745262"/>
      </top>
      <bottom/>
      <diagonal/>
    </border>
    <border>
      <left style="thin">
        <color rgb="FF000066"/>
      </left>
      <right/>
      <top style="medium">
        <color theme="3" tint="-0.499984740745262"/>
      </top>
      <bottom style="thin">
        <color auto="1"/>
      </bottom>
      <diagonal/>
    </border>
    <border>
      <left/>
      <right style="thin">
        <color rgb="FF000066"/>
      </right>
      <top style="medium">
        <color theme="3" tint="-0.499984740745262"/>
      </top>
      <bottom style="thin">
        <color auto="1"/>
      </bottom>
      <diagonal/>
    </border>
    <border>
      <left style="thin">
        <color rgb="FF000066"/>
      </left>
      <right style="thin">
        <color rgb="FF000066"/>
      </right>
      <top style="medium">
        <color theme="3" tint="-0.499984740745262"/>
      </top>
      <bottom style="thin">
        <color theme="3" tint="-0.499984740745262"/>
      </bottom>
      <diagonal/>
    </border>
    <border>
      <left/>
      <right style="thin">
        <color rgb="FF000066"/>
      </right>
      <top/>
      <bottom style="medium">
        <color theme="3" tint="-0.499984740745262"/>
      </bottom>
      <diagonal/>
    </border>
    <border>
      <left style="thin">
        <color rgb="FF000066"/>
      </left>
      <right style="thin">
        <color rgb="FF000066"/>
      </right>
      <top/>
      <bottom style="medium">
        <color theme="3" tint="-0.499984740745262"/>
      </bottom>
      <diagonal/>
    </border>
    <border>
      <left style="thin">
        <color rgb="FF000066"/>
      </left>
      <right/>
      <top/>
      <bottom/>
      <diagonal/>
    </border>
    <border>
      <left style="thin">
        <color rgb="FF000066"/>
      </left>
      <right/>
      <top style="medium">
        <color theme="3" tint="-0.499984740745262"/>
      </top>
      <bottom style="thin">
        <color theme="3" tint="-0.499984740745262"/>
      </bottom>
      <diagonal/>
    </border>
    <border>
      <left style="thin">
        <color rgb="FF000066"/>
      </left>
      <right/>
      <top style="thin">
        <color theme="3" tint="-0.499984740745262"/>
      </top>
      <bottom style="medium">
        <color theme="3" tint="-0.499984740745262"/>
      </bottom>
      <diagonal/>
    </border>
    <border>
      <left style="thin">
        <color rgb="FF000066"/>
      </left>
      <right/>
      <top style="medium">
        <color theme="3" tint="-0.499984740745262"/>
      </top>
      <bottom/>
      <diagonal/>
    </border>
    <border>
      <left style="thin">
        <color rgb="FF002060"/>
      </left>
      <right style="thin">
        <color auto="1"/>
      </right>
      <top/>
      <bottom/>
      <diagonal/>
    </border>
    <border>
      <left style="thin">
        <color auto="1"/>
      </left>
      <right style="thin">
        <color rgb="FF002060"/>
      </right>
      <top/>
      <bottom style="thin">
        <color auto="1"/>
      </bottom>
      <diagonal/>
    </border>
    <border>
      <left style="thin">
        <color rgb="FF002060"/>
      </left>
      <right style="thin">
        <color rgb="FF002060"/>
      </right>
      <top/>
      <bottom style="thin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2"/>
      </right>
      <top/>
      <bottom/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4"/>
      </top>
      <bottom/>
      <diagonal/>
    </border>
    <border>
      <left style="thin">
        <color indexed="64"/>
      </left>
      <right style="thin">
        <color theme="3" tint="-0.499984740745262"/>
      </right>
      <top/>
      <bottom/>
      <diagonal/>
    </border>
    <border>
      <left style="thin">
        <color theme="3" tint="-0.24994659260841701"/>
      </left>
      <right/>
      <top/>
      <bottom/>
      <diagonal/>
    </border>
    <border>
      <left style="thin">
        <color indexed="64"/>
      </left>
      <right style="thin">
        <color theme="3" tint="-0.2499465926084170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3" tint="-0.499984740745262"/>
      </right>
      <top/>
      <bottom style="thin">
        <color theme="3" tint="-0.499984740745262"/>
      </bottom>
      <diagonal/>
    </border>
    <border>
      <left/>
      <right/>
      <top/>
      <bottom style="thin">
        <color indexed="64"/>
      </bottom>
      <diagonal/>
    </border>
    <border>
      <left style="thin">
        <color rgb="FF002060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rgb="FF002060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rgb="FF000066"/>
      </left>
      <right style="thin">
        <color rgb="FF000066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rgb="FF000066"/>
      </right>
      <top/>
      <bottom/>
      <diagonal/>
    </border>
    <border>
      <left style="thin">
        <color indexed="64"/>
      </left>
      <right style="thin">
        <color rgb="FF000066"/>
      </right>
      <top style="thin">
        <color indexed="64"/>
      </top>
      <bottom/>
      <diagonal/>
    </border>
    <border>
      <left style="thin">
        <color indexed="64"/>
      </left>
      <right style="thin">
        <color rgb="FF000066"/>
      </right>
      <top style="thin">
        <color indexed="64"/>
      </top>
      <bottom/>
      <diagonal/>
    </border>
    <border>
      <left style="thin">
        <color indexed="64"/>
      </left>
      <right style="thin">
        <color theme="3" tint="-0.499984740745262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theme="3" tint="-0.499984740745262"/>
      </left>
      <right/>
      <top/>
      <bottom style="thin">
        <color auto="1"/>
      </bottom>
      <diagonal/>
    </border>
    <border>
      <left style="thin">
        <color rgb="FF000066"/>
      </left>
      <right/>
      <top style="thin">
        <color auto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3" tint="-0.4999847407452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auto="1"/>
      </bottom>
      <diagonal/>
    </border>
    <border>
      <left style="thin">
        <color theme="1"/>
      </left>
      <right/>
      <top style="thin">
        <color theme="1"/>
      </top>
      <bottom style="thin">
        <color auto="1"/>
      </bottom>
      <diagonal/>
    </border>
    <border>
      <left/>
      <right style="thin">
        <color theme="1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3" tint="-0.499984740745262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/>
      <top style="thin">
        <color auto="1"/>
      </top>
      <bottom style="thin">
        <color auto="1"/>
      </bottom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indexed="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theme="1"/>
      </right>
      <top style="thin">
        <color indexed="62"/>
      </top>
      <bottom style="thin">
        <color indexed="62"/>
      </bottom>
      <diagonal/>
    </border>
    <border>
      <left style="thin">
        <color theme="1"/>
      </left>
      <right style="thin">
        <color theme="1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/>
      <bottom style="thin">
        <color indexed="18"/>
      </bottom>
      <diagonal/>
    </border>
    <border>
      <left style="thin">
        <color theme="1"/>
      </left>
      <right/>
      <top/>
      <bottom style="thin">
        <color theme="3" tint="-0.499984740745262"/>
      </bottom>
      <diagonal/>
    </border>
    <border>
      <left style="thin">
        <color theme="1"/>
      </left>
      <right style="thin">
        <color theme="1"/>
      </right>
      <top style="thin">
        <color theme="3" tint="-0.499984740745262"/>
      </top>
      <bottom/>
      <diagonal/>
    </border>
    <border>
      <left style="thin">
        <color theme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3" tint="-0.499984740745262"/>
      </right>
      <top style="thin">
        <color indexed="64"/>
      </top>
      <bottom style="thin">
        <color auto="1"/>
      </bottom>
      <diagonal/>
    </border>
    <border>
      <left/>
      <right style="thin">
        <color theme="3" tint="-0.499984740745262"/>
      </right>
      <top style="thin">
        <color indexed="64"/>
      </top>
      <bottom/>
      <diagonal/>
    </border>
    <border>
      <left style="thin">
        <color theme="3" tint="-0.499984740745262"/>
      </left>
      <right/>
      <top style="thin">
        <color indexed="64"/>
      </top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auto="1"/>
      </top>
      <bottom style="thin">
        <color auto="1"/>
      </bottom>
      <diagonal/>
    </border>
    <border>
      <left style="thin">
        <color theme="3" tint="-0.499984740745262"/>
      </left>
      <right/>
      <top style="thin">
        <color indexed="64"/>
      </top>
      <bottom/>
      <diagonal/>
    </border>
    <border>
      <left/>
      <right style="thin">
        <color theme="3" tint="-0.499984740745262"/>
      </right>
      <top/>
      <bottom style="thin">
        <color indexed="62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indexed="62"/>
      </bottom>
      <diagonal/>
    </border>
    <border>
      <left style="thin">
        <color theme="3" tint="-0.499984740745262"/>
      </left>
      <right/>
      <top/>
      <bottom style="thin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2"/>
      </bottom>
      <diagonal/>
    </border>
    <border>
      <left style="thin">
        <color indexed="64"/>
      </left>
      <right style="thin">
        <color theme="3" tint="-0.499984740745262"/>
      </right>
      <top style="thin">
        <color auto="1"/>
      </top>
      <bottom style="thin">
        <color indexed="62"/>
      </bottom>
      <diagonal/>
    </border>
    <border>
      <left/>
      <right style="thin">
        <color theme="3" tint="-0.499984740745262"/>
      </right>
      <top style="thin">
        <color indexed="62"/>
      </top>
      <bottom style="thin">
        <color indexed="62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2"/>
      </top>
      <bottom style="thin">
        <color indexed="62"/>
      </bottom>
      <diagonal/>
    </border>
    <border>
      <left style="thin">
        <color theme="3" tint="-0.499984740745262"/>
      </left>
      <right/>
      <top style="thin">
        <color indexed="62"/>
      </top>
      <bottom style="thin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2"/>
      </top>
      <bottom style="thin">
        <color indexed="62"/>
      </bottom>
      <diagonal/>
    </border>
    <border>
      <left style="thin">
        <color indexed="64"/>
      </left>
      <right style="thin">
        <color theme="3" tint="-0.499984740745262"/>
      </right>
      <top style="thin">
        <color indexed="62"/>
      </top>
      <bottom style="thin">
        <color indexed="62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4"/>
      </top>
      <bottom style="thin">
        <color indexed="62"/>
      </bottom>
      <diagonal/>
    </border>
    <border>
      <left style="medium">
        <color indexed="64"/>
      </left>
      <right style="thin">
        <color indexed="62"/>
      </right>
      <top style="thin">
        <color indexed="64"/>
      </top>
      <bottom style="thin">
        <color indexed="64"/>
      </bottom>
      <diagonal/>
    </border>
    <border>
      <left style="thin">
        <color indexed="62"/>
      </left>
      <right style="thin">
        <color indexed="62"/>
      </right>
      <top style="thin">
        <color indexed="64"/>
      </top>
      <bottom style="thin">
        <color indexed="64"/>
      </bottom>
      <diagonal/>
    </border>
    <border>
      <left style="thin">
        <color indexed="62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2"/>
      </right>
      <top style="thin">
        <color indexed="64"/>
      </top>
      <bottom style="thin">
        <color indexed="64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2"/>
      </left>
      <right style="thin">
        <color indexed="62"/>
      </right>
      <top/>
      <bottom style="thin">
        <color auto="1"/>
      </bottom>
      <diagonal/>
    </border>
    <border>
      <left style="thin">
        <color indexed="62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2"/>
      </right>
      <top/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auto="1"/>
      </bottom>
      <diagonal/>
    </border>
    <border>
      <left/>
      <right style="thin">
        <color indexed="62"/>
      </right>
      <top/>
      <bottom style="thin">
        <color indexed="64"/>
      </bottom>
      <diagonal/>
    </border>
    <border>
      <left style="thin">
        <color indexed="62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1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2060"/>
      </right>
      <top style="thin">
        <color indexed="64"/>
      </top>
      <bottom style="thin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indexed="64"/>
      </top>
      <bottom style="thin">
        <color indexed="64"/>
      </bottom>
      <diagonal/>
    </border>
    <border>
      <left style="thin">
        <color rgb="FF00206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rgb="FF000066"/>
      </left>
      <right/>
      <top/>
      <bottom style="thin">
        <color auto="1"/>
      </bottom>
      <diagonal/>
    </border>
    <border>
      <left style="thin">
        <color indexed="64"/>
      </left>
      <right style="thin">
        <color rgb="FF002060"/>
      </right>
      <top/>
      <bottom/>
      <diagonal/>
    </border>
    <border>
      <left/>
      <right style="thin">
        <color rgb="FF000066"/>
      </right>
      <top/>
      <bottom style="thin">
        <color indexed="64"/>
      </bottom>
      <diagonal/>
    </border>
  </borders>
  <cellStyleXfs count="7">
    <xf numFmtId="0" fontId="0" fillId="0" borderId="0"/>
    <xf numFmtId="164" fontId="53" fillId="0" borderId="0" applyFill="0" applyBorder="0" applyAlignment="0" applyProtection="0"/>
    <xf numFmtId="165" fontId="53" fillId="0" borderId="0" applyFill="0" applyBorder="0" applyAlignment="0" applyProtection="0"/>
    <xf numFmtId="0" fontId="53" fillId="0" borderId="0"/>
    <xf numFmtId="0" fontId="53" fillId="0" borderId="0"/>
    <xf numFmtId="0" fontId="77" fillId="0" borderId="0"/>
    <xf numFmtId="0" fontId="53" fillId="0" borderId="0"/>
  </cellStyleXfs>
  <cellXfs count="938">
    <xf numFmtId="0" fontId="0" fillId="0" borderId="0" xfId="0"/>
    <xf numFmtId="3" fontId="0" fillId="0" borderId="0" xfId="0" applyNumberFormat="1"/>
    <xf numFmtId="3" fontId="1" fillId="0" borderId="0" xfId="0" applyNumberFormat="1" applyFont="1"/>
    <xf numFmtId="0" fontId="0" fillId="0" borderId="0" xfId="0" applyAlignment="1">
      <alignment horizontal="center"/>
    </xf>
    <xf numFmtId="0" fontId="2" fillId="0" borderId="0" xfId="0" applyFont="1"/>
    <xf numFmtId="0" fontId="0" fillId="0" borderId="5" xfId="0" applyBorder="1"/>
    <xf numFmtId="0" fontId="6" fillId="0" borderId="0" xfId="0" applyFont="1"/>
    <xf numFmtId="0" fontId="7" fillId="0" borderId="0" xfId="0" applyFont="1"/>
    <xf numFmtId="0" fontId="8" fillId="0" borderId="0" xfId="0" applyFont="1" applyAlignment="1">
      <alignment horizontal="center"/>
    </xf>
    <xf numFmtId="0" fontId="10" fillId="0" borderId="0" xfId="0" applyFont="1"/>
    <xf numFmtId="3" fontId="9" fillId="0" borderId="23" xfId="0" applyNumberFormat="1" applyFont="1" applyBorder="1" applyAlignment="1">
      <alignment horizontal="center" vertical="center"/>
    </xf>
    <xf numFmtId="3" fontId="9" fillId="0" borderId="23" xfId="0" applyNumberFormat="1" applyFont="1" applyBorder="1" applyAlignment="1">
      <alignment vertical="center"/>
    </xf>
    <xf numFmtId="166" fontId="15" fillId="0" borderId="0" xfId="0" applyNumberFormat="1" applyFont="1" applyAlignment="1">
      <alignment horizontal="left"/>
    </xf>
    <xf numFmtId="3" fontId="16" fillId="0" borderId="0" xfId="0" applyNumberFormat="1" applyFont="1"/>
    <xf numFmtId="4" fontId="0" fillId="0" borderId="0" xfId="0" applyNumberFormat="1"/>
    <xf numFmtId="0" fontId="15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4" fillId="0" borderId="0" xfId="0" applyFont="1"/>
    <xf numFmtId="0" fontId="20" fillId="0" borderId="0" xfId="0" applyFont="1"/>
    <xf numFmtId="169" fontId="16" fillId="0" borderId="0" xfId="0" applyNumberFormat="1" applyFont="1"/>
    <xf numFmtId="168" fontId="21" fillId="0" borderId="0" xfId="0" applyNumberFormat="1" applyFont="1" applyAlignment="1">
      <alignment horizontal="right"/>
    </xf>
    <xf numFmtId="4" fontId="16" fillId="0" borderId="0" xfId="0" applyNumberFormat="1" applyFont="1"/>
    <xf numFmtId="4" fontId="18" fillId="0" borderId="0" xfId="0" applyNumberFormat="1" applyFont="1" applyAlignment="1">
      <alignment vertical="center"/>
    </xf>
    <xf numFmtId="4" fontId="19" fillId="0" borderId="0" xfId="0" applyNumberFormat="1" applyFont="1" applyAlignment="1">
      <alignment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horizontal="left" vertical="center"/>
    </xf>
    <xf numFmtId="4" fontId="22" fillId="0" borderId="0" xfId="0" applyNumberFormat="1" applyFont="1" applyAlignment="1">
      <alignment vertical="center"/>
    </xf>
    <xf numFmtId="4" fontId="23" fillId="0" borderId="0" xfId="0" applyNumberFormat="1" applyFont="1" applyAlignment="1">
      <alignment vertical="center"/>
    </xf>
    <xf numFmtId="0" fontId="26" fillId="0" borderId="0" xfId="0" applyFont="1"/>
    <xf numFmtId="0" fontId="24" fillId="0" borderId="0" xfId="0" applyFont="1"/>
    <xf numFmtId="169" fontId="27" fillId="0" borderId="0" xfId="0" applyNumberFormat="1" applyFont="1" applyAlignment="1">
      <alignment horizontal="center"/>
    </xf>
    <xf numFmtId="3" fontId="28" fillId="0" borderId="0" xfId="0" applyNumberFormat="1" applyFont="1" applyAlignment="1">
      <alignment horizontal="center"/>
    </xf>
    <xf numFmtId="3" fontId="29" fillId="0" borderId="0" xfId="0" applyNumberFormat="1" applyFont="1" applyAlignment="1">
      <alignment horizontal="center"/>
    </xf>
    <xf numFmtId="3" fontId="27" fillId="0" borderId="0" xfId="0" applyNumberFormat="1" applyFont="1" applyAlignment="1">
      <alignment horizontal="center"/>
    </xf>
    <xf numFmtId="3" fontId="31" fillId="0" borderId="0" xfId="0" applyNumberFormat="1" applyFont="1" applyAlignment="1">
      <alignment horizontal="center"/>
    </xf>
    <xf numFmtId="0" fontId="6" fillId="0" borderId="3" xfId="0" applyFont="1" applyBorder="1" applyAlignment="1">
      <alignment horizontal="center" vertical="center"/>
    </xf>
    <xf numFmtId="3" fontId="8" fillId="0" borderId="12" xfId="0" applyNumberFormat="1" applyFont="1" applyBorder="1"/>
    <xf numFmtId="3" fontId="32" fillId="0" borderId="4" xfId="0" applyNumberFormat="1" applyFont="1" applyBorder="1"/>
    <xf numFmtId="0" fontId="0" fillId="0" borderId="41" xfId="0" applyBorder="1" applyAlignment="1">
      <alignment horizontal="left" vertical="center" wrapText="1"/>
    </xf>
    <xf numFmtId="3" fontId="32" fillId="0" borderId="4" xfId="0" applyNumberFormat="1" applyFont="1" applyBorder="1" applyAlignment="1">
      <alignment vertical="center"/>
    </xf>
    <xf numFmtId="0" fontId="0" fillId="0" borderId="0" xfId="0" applyAlignment="1">
      <alignment horizontal="left" wrapText="1"/>
    </xf>
    <xf numFmtId="0" fontId="6" fillId="0" borderId="42" xfId="0" applyFont="1" applyBorder="1" applyAlignment="1">
      <alignment horizontal="center" vertical="center"/>
    </xf>
    <xf numFmtId="3" fontId="8" fillId="3" borderId="43" xfId="0" applyNumberFormat="1" applyFont="1" applyFill="1" applyBorder="1"/>
    <xf numFmtId="3" fontId="32" fillId="3" borderId="0" xfId="0" applyNumberFormat="1" applyFont="1" applyFill="1"/>
    <xf numFmtId="0" fontId="0" fillId="0" borderId="31" xfId="0" applyBorder="1"/>
    <xf numFmtId="0" fontId="0" fillId="0" borderId="13" xfId="0" applyBorder="1"/>
    <xf numFmtId="0" fontId="0" fillId="0" borderId="29" xfId="0" applyBorder="1"/>
    <xf numFmtId="3" fontId="33" fillId="0" borderId="0" xfId="0" applyNumberFormat="1" applyFont="1"/>
    <xf numFmtId="0" fontId="0" fillId="0" borderId="41" xfId="0" applyBorder="1" applyAlignment="1">
      <alignment vertical="center"/>
    </xf>
    <xf numFmtId="3" fontId="32" fillId="3" borderId="8" xfId="0" applyNumberFormat="1" applyFont="1" applyFill="1" applyBorder="1"/>
    <xf numFmtId="0" fontId="0" fillId="0" borderId="5" xfId="0" applyBorder="1" applyAlignment="1">
      <alignment horizontal="left" vertical="center" wrapText="1"/>
    </xf>
    <xf numFmtId="0" fontId="14" fillId="0" borderId="0" xfId="0" applyFont="1"/>
    <xf numFmtId="0" fontId="16" fillId="0" borderId="0" xfId="0" applyFont="1" applyAlignment="1">
      <alignment horizontal="left" vertical="center" wrapText="1"/>
    </xf>
    <xf numFmtId="170" fontId="0" fillId="0" borderId="0" xfId="0" applyNumberFormat="1"/>
    <xf numFmtId="3" fontId="8" fillId="0" borderId="2" xfId="0" applyNumberFormat="1" applyFont="1" applyBorder="1"/>
    <xf numFmtId="3" fontId="32" fillId="0" borderId="0" xfId="0" applyNumberFormat="1" applyFont="1"/>
    <xf numFmtId="4" fontId="0" fillId="0" borderId="0" xfId="0" applyNumberFormat="1" applyAlignment="1">
      <alignment vertical="center"/>
    </xf>
    <xf numFmtId="3" fontId="2" fillId="0" borderId="0" xfId="0" applyNumberFormat="1" applyFont="1"/>
    <xf numFmtId="0" fontId="14" fillId="4" borderId="41" xfId="0" applyFont="1" applyFill="1" applyBorder="1" applyAlignment="1">
      <alignment horizontal="center" vertical="center" wrapText="1"/>
    </xf>
    <xf numFmtId="0" fontId="14" fillId="4" borderId="4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/>
    </xf>
    <xf numFmtId="0" fontId="16" fillId="0" borderId="41" xfId="0" applyFont="1" applyBorder="1"/>
    <xf numFmtId="0" fontId="6" fillId="0" borderId="4" xfId="0" applyFont="1" applyBorder="1" applyAlignment="1">
      <alignment horizontal="center" vertical="center"/>
    </xf>
    <xf numFmtId="3" fontId="6" fillId="0" borderId="4" xfId="0" applyNumberFormat="1" applyFont="1" applyBorder="1" applyAlignment="1">
      <alignment horizontal="right" vertical="center"/>
    </xf>
    <xf numFmtId="3" fontId="6" fillId="0" borderId="4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vertical="center"/>
    </xf>
    <xf numFmtId="0" fontId="36" fillId="0" borderId="41" xfId="0" applyFont="1" applyBorder="1" applyAlignment="1">
      <alignment horizontal="center"/>
    </xf>
    <xf numFmtId="0" fontId="16" fillId="0" borderId="4" xfId="0" applyFont="1" applyBorder="1" applyAlignment="1">
      <alignment horizontal="center" vertical="center"/>
    </xf>
    <xf numFmtId="0" fontId="14" fillId="0" borderId="4" xfId="0" applyFont="1" applyBorder="1"/>
    <xf numFmtId="3" fontId="0" fillId="0" borderId="4" xfId="0" applyNumberFormat="1" applyBorder="1" applyAlignment="1">
      <alignment horizontal="right"/>
    </xf>
    <xf numFmtId="0" fontId="0" fillId="0" borderId="41" xfId="0" applyBorder="1" applyAlignment="1">
      <alignment horizontal="right"/>
    </xf>
    <xf numFmtId="3" fontId="0" fillId="0" borderId="4" xfId="0" applyNumberFormat="1" applyBorder="1"/>
    <xf numFmtId="0" fontId="14" fillId="0" borderId="4" xfId="0" applyFont="1" applyBorder="1" applyAlignment="1">
      <alignment horizontal="left"/>
    </xf>
    <xf numFmtId="3" fontId="6" fillId="0" borderId="4" xfId="0" applyNumberFormat="1" applyFont="1" applyBorder="1" applyAlignment="1">
      <alignment vertical="center"/>
    </xf>
    <xf numFmtId="0" fontId="6" fillId="0" borderId="41" xfId="0" applyFont="1" applyBorder="1" applyAlignment="1">
      <alignment horizontal="right"/>
    </xf>
    <xf numFmtId="49" fontId="0" fillId="0" borderId="41" xfId="0" applyNumberFormat="1" applyBorder="1" applyAlignment="1">
      <alignment horizontal="right"/>
    </xf>
    <xf numFmtId="49" fontId="6" fillId="0" borderId="41" xfId="0" applyNumberFormat="1" applyFont="1" applyBorder="1" applyAlignment="1">
      <alignment horizontal="right"/>
    </xf>
    <xf numFmtId="49" fontId="36" fillId="0" borderId="41" xfId="0" applyNumberFormat="1" applyFont="1" applyBorder="1" applyAlignment="1">
      <alignment horizontal="center"/>
    </xf>
    <xf numFmtId="49" fontId="6" fillId="0" borderId="44" xfId="0" applyNumberFormat="1" applyFont="1" applyBorder="1" applyAlignment="1">
      <alignment horizontal="right"/>
    </xf>
    <xf numFmtId="0" fontId="14" fillId="0" borderId="48" xfId="0" applyFont="1" applyBorder="1"/>
    <xf numFmtId="3" fontId="0" fillId="0" borderId="48" xfId="0" applyNumberFormat="1" applyBorder="1"/>
    <xf numFmtId="49" fontId="6" fillId="0" borderId="0" xfId="0" applyNumberFormat="1" applyFont="1" applyAlignment="1">
      <alignment horizontal="right"/>
    </xf>
    <xf numFmtId="0" fontId="16" fillId="0" borderId="0" xfId="0" applyFont="1" applyAlignment="1">
      <alignment horizontal="left"/>
    </xf>
    <xf numFmtId="3" fontId="34" fillId="0" borderId="0" xfId="0" applyNumberFormat="1" applyFont="1"/>
    <xf numFmtId="49" fontId="37" fillId="0" borderId="0" xfId="0" applyNumberFormat="1" applyFont="1"/>
    <xf numFmtId="3" fontId="29" fillId="0" borderId="0" xfId="0" applyNumberFormat="1" applyFont="1" applyAlignment="1">
      <alignment horizontal="right"/>
    </xf>
    <xf numFmtId="0" fontId="34" fillId="3" borderId="46" xfId="0" applyFont="1" applyFill="1" applyBorder="1" applyAlignment="1">
      <alignment horizontal="center" vertical="center" wrapText="1"/>
    </xf>
    <xf numFmtId="4" fontId="6" fillId="0" borderId="0" xfId="0" applyNumberFormat="1" applyFont="1"/>
    <xf numFmtId="172" fontId="0" fillId="0" borderId="0" xfId="0" applyNumberFormat="1"/>
    <xf numFmtId="0" fontId="0" fillId="0" borderId="0" xfId="0" applyAlignment="1">
      <alignment horizontal="left"/>
    </xf>
    <xf numFmtId="0" fontId="16" fillId="0" borderId="0" xfId="0" applyFont="1"/>
    <xf numFmtId="168" fontId="0" fillId="0" borderId="0" xfId="0" applyNumberFormat="1"/>
    <xf numFmtId="0" fontId="5" fillId="0" borderId="0" xfId="0" applyFont="1"/>
    <xf numFmtId="0" fontId="39" fillId="0" borderId="0" xfId="0" applyFont="1"/>
    <xf numFmtId="3" fontId="16" fillId="0" borderId="41" xfId="0" applyNumberFormat="1" applyFont="1" applyBorder="1" applyAlignment="1">
      <alignment horizontal="left"/>
    </xf>
    <xf numFmtId="3" fontId="16" fillId="0" borderId="4" xfId="0" applyNumberFormat="1" applyFont="1" applyBorder="1" applyAlignment="1">
      <alignment horizontal="left"/>
    </xf>
    <xf numFmtId="3" fontId="16" fillId="0" borderId="4" xfId="0" applyNumberFormat="1" applyFont="1" applyBorder="1"/>
    <xf numFmtId="3" fontId="14" fillId="0" borderId="41" xfId="0" applyNumberFormat="1" applyFont="1" applyBorder="1" applyAlignment="1">
      <alignment horizontal="left"/>
    </xf>
    <xf numFmtId="3" fontId="14" fillId="0" borderId="4" xfId="0" applyNumberFormat="1" applyFont="1" applyBorder="1" applyAlignment="1">
      <alignment horizontal="left"/>
    </xf>
    <xf numFmtId="3" fontId="14" fillId="0" borderId="4" xfId="0" applyNumberFormat="1" applyFont="1" applyBorder="1"/>
    <xf numFmtId="49" fontId="16" fillId="0" borderId="41" xfId="0" applyNumberFormat="1" applyFont="1" applyBorder="1" applyAlignment="1">
      <alignment horizontal="left"/>
    </xf>
    <xf numFmtId="49" fontId="14" fillId="0" borderId="41" xfId="0" applyNumberFormat="1" applyFont="1" applyBorder="1" applyAlignment="1">
      <alignment horizontal="left"/>
    </xf>
    <xf numFmtId="3" fontId="14" fillId="0" borderId="41" xfId="0" applyNumberFormat="1" applyFont="1" applyBorder="1"/>
    <xf numFmtId="3" fontId="16" fillId="0" borderId="41" xfId="0" applyNumberFormat="1" applyFont="1" applyBorder="1"/>
    <xf numFmtId="168" fontId="16" fillId="0" borderId="46" xfId="0" applyNumberFormat="1" applyFont="1" applyBorder="1" applyAlignment="1">
      <alignment horizontal="center"/>
    </xf>
    <xf numFmtId="168" fontId="14" fillId="0" borderId="46" xfId="0" applyNumberFormat="1" applyFont="1" applyBorder="1" applyAlignment="1">
      <alignment horizontal="center"/>
    </xf>
    <xf numFmtId="168" fontId="16" fillId="0" borderId="55" xfId="0" applyNumberFormat="1" applyFont="1" applyBorder="1" applyAlignment="1">
      <alignment horizontal="center" vertical="center"/>
    </xf>
    <xf numFmtId="0" fontId="0" fillId="3" borderId="0" xfId="0" applyFill="1"/>
    <xf numFmtId="3" fontId="16" fillId="0" borderId="41" xfId="0" applyNumberFormat="1" applyFont="1" applyBorder="1" applyAlignment="1">
      <alignment horizontal="left" vertical="center" wrapText="1"/>
    </xf>
    <xf numFmtId="3" fontId="16" fillId="0" borderId="4" xfId="0" applyNumberFormat="1" applyFont="1" applyBorder="1" applyAlignment="1">
      <alignment vertical="center" wrapText="1"/>
    </xf>
    <xf numFmtId="3" fontId="14" fillId="0" borderId="41" xfId="0" applyNumberFormat="1" applyFont="1" applyBorder="1" applyAlignment="1">
      <alignment horizontal="left" vertical="center" wrapText="1"/>
    </xf>
    <xf numFmtId="3" fontId="14" fillId="0" borderId="4" xfId="0" applyNumberFormat="1" applyFont="1" applyBorder="1" applyAlignment="1">
      <alignment vertical="center" wrapText="1"/>
    </xf>
    <xf numFmtId="3" fontId="14" fillId="0" borderId="0" xfId="0" applyNumberFormat="1" applyFont="1"/>
    <xf numFmtId="3" fontId="14" fillId="0" borderId="40" xfId="0" applyNumberFormat="1" applyFont="1" applyBorder="1" applyAlignment="1">
      <alignment horizontal="left"/>
    </xf>
    <xf numFmtId="3" fontId="16" fillId="0" borderId="52" xfId="0" applyNumberFormat="1" applyFont="1" applyBorder="1" applyAlignment="1">
      <alignment horizontal="left" vertical="center"/>
    </xf>
    <xf numFmtId="3" fontId="16" fillId="0" borderId="53" xfId="0" applyNumberFormat="1" applyFont="1" applyBorder="1" applyAlignment="1">
      <alignment vertical="center"/>
    </xf>
    <xf numFmtId="3" fontId="14" fillId="0" borderId="53" xfId="0" applyNumberFormat="1" applyFont="1" applyBorder="1"/>
    <xf numFmtId="3" fontId="14" fillId="0" borderId="53" xfId="0" applyNumberFormat="1" applyFont="1" applyBorder="1" applyAlignment="1">
      <alignment horizontal="left"/>
    </xf>
    <xf numFmtId="3" fontId="16" fillId="0" borderId="53" xfId="0" applyNumberFormat="1" applyFont="1" applyBorder="1"/>
    <xf numFmtId="168" fontId="16" fillId="0" borderId="54" xfId="0" applyNumberFormat="1" applyFont="1" applyBorder="1" applyAlignment="1">
      <alignment horizontal="center" vertical="center"/>
    </xf>
    <xf numFmtId="3" fontId="42" fillId="0" borderId="0" xfId="0" applyNumberFormat="1" applyFont="1"/>
    <xf numFmtId="168" fontId="14" fillId="0" borderId="54" xfId="0" applyNumberFormat="1" applyFont="1" applyBorder="1" applyAlignment="1">
      <alignment horizontal="center"/>
    </xf>
    <xf numFmtId="3" fontId="14" fillId="0" borderId="19" xfId="0" applyNumberFormat="1" applyFont="1" applyBorder="1"/>
    <xf numFmtId="3" fontId="14" fillId="0" borderId="57" xfId="0" applyNumberFormat="1" applyFont="1" applyBorder="1" applyAlignment="1">
      <alignment horizontal="left"/>
    </xf>
    <xf numFmtId="3" fontId="16" fillId="0" borderId="57" xfId="0" applyNumberFormat="1" applyFont="1" applyBorder="1" applyAlignment="1">
      <alignment vertical="center"/>
    </xf>
    <xf numFmtId="3" fontId="16" fillId="0" borderId="58" xfId="0" applyNumberFormat="1" applyFont="1" applyBorder="1"/>
    <xf numFmtId="3" fontId="14" fillId="0" borderId="58" xfId="0" applyNumberFormat="1" applyFont="1" applyBorder="1" applyAlignment="1">
      <alignment horizontal="left"/>
    </xf>
    <xf numFmtId="3" fontId="14" fillId="0" borderId="58" xfId="0" applyNumberFormat="1" applyFont="1" applyBorder="1"/>
    <xf numFmtId="3" fontId="16" fillId="0" borderId="53" xfId="0" applyNumberFormat="1" applyFont="1" applyBorder="1" applyAlignment="1">
      <alignment horizontal="left"/>
    </xf>
    <xf numFmtId="4" fontId="5" fillId="0" borderId="0" xfId="0" applyNumberFormat="1" applyFont="1"/>
    <xf numFmtId="168" fontId="16" fillId="0" borderId="54" xfId="0" applyNumberFormat="1" applyFont="1" applyBorder="1" applyAlignment="1">
      <alignment horizontal="center"/>
    </xf>
    <xf numFmtId="4" fontId="1" fillId="0" borderId="0" xfId="0" applyNumberFormat="1" applyFont="1"/>
    <xf numFmtId="0" fontId="46" fillId="0" borderId="0" xfId="0" applyFont="1" applyAlignment="1">
      <alignment horizontal="center"/>
    </xf>
    <xf numFmtId="0" fontId="46" fillId="0" borderId="0" xfId="0" applyFont="1"/>
    <xf numFmtId="0" fontId="47" fillId="0" borderId="0" xfId="0" applyFont="1"/>
    <xf numFmtId="0" fontId="38" fillId="0" borderId="41" xfId="0" applyFont="1" applyBorder="1"/>
    <xf numFmtId="3" fontId="50" fillId="0" borderId="4" xfId="0" applyNumberFormat="1" applyFont="1" applyBorder="1"/>
    <xf numFmtId="4" fontId="38" fillId="0" borderId="0" xfId="0" applyNumberFormat="1" applyFont="1"/>
    <xf numFmtId="0" fontId="8" fillId="0" borderId="0" xfId="0" applyFont="1"/>
    <xf numFmtId="0" fontId="3" fillId="0" borderId="0" xfId="0" applyFont="1"/>
    <xf numFmtId="170" fontId="38" fillId="0" borderId="46" xfId="0" applyNumberFormat="1" applyFont="1" applyBorder="1" applyAlignment="1">
      <alignment horizontal="center"/>
    </xf>
    <xf numFmtId="0" fontId="53" fillId="0" borderId="0" xfId="0" applyFont="1"/>
    <xf numFmtId="3" fontId="54" fillId="0" borderId="0" xfId="0" applyNumberFormat="1" applyFont="1"/>
    <xf numFmtId="170" fontId="38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3" fontId="17" fillId="0" borderId="0" xfId="0" applyNumberFormat="1" applyFont="1"/>
    <xf numFmtId="0" fontId="38" fillId="0" borderId="18" xfId="0" applyFont="1" applyBorder="1"/>
    <xf numFmtId="0" fontId="48" fillId="0" borderId="18" xfId="0" applyFont="1" applyBorder="1"/>
    <xf numFmtId="170" fontId="55" fillId="0" borderId="0" xfId="0" applyNumberFormat="1" applyFont="1"/>
    <xf numFmtId="0" fontId="55" fillId="0" borderId="0" xfId="0" applyFont="1"/>
    <xf numFmtId="2" fontId="55" fillId="0" borderId="0" xfId="0" applyNumberFormat="1" applyFont="1"/>
    <xf numFmtId="0" fontId="11" fillId="0" borderId="0" xfId="0" applyFont="1"/>
    <xf numFmtId="0" fontId="0" fillId="0" borderId="66" xfId="0" applyBorder="1"/>
    <xf numFmtId="0" fontId="16" fillId="0" borderId="45" xfId="0" applyFont="1" applyBorder="1" applyAlignment="1">
      <alignment horizontal="center"/>
    </xf>
    <xf numFmtId="0" fontId="16" fillId="0" borderId="40" xfId="0" applyFont="1" applyBorder="1"/>
    <xf numFmtId="4" fontId="16" fillId="0" borderId="40" xfId="0" applyNumberFormat="1" applyFont="1" applyBorder="1"/>
    <xf numFmtId="0" fontId="38" fillId="0" borderId="45" xfId="0" applyFont="1" applyBorder="1" applyAlignment="1">
      <alignment horizontal="center"/>
    </xf>
    <xf numFmtId="0" fontId="38" fillId="0" borderId="40" xfId="0" applyFont="1" applyBorder="1"/>
    <xf numFmtId="3" fontId="38" fillId="0" borderId="40" xfId="0" applyNumberFormat="1" applyFont="1" applyBorder="1"/>
    <xf numFmtId="0" fontId="51" fillId="0" borderId="45" xfId="0" applyFont="1" applyBorder="1" applyAlignment="1">
      <alignment horizontal="left"/>
    </xf>
    <xf numFmtId="0" fontId="51" fillId="0" borderId="40" xfId="0" applyFont="1" applyBorder="1"/>
    <xf numFmtId="3" fontId="51" fillId="0" borderId="40" xfId="0" applyNumberFormat="1" applyFont="1" applyBorder="1"/>
    <xf numFmtId="0" fontId="48" fillId="0" borderId="45" xfId="0" applyFont="1" applyBorder="1" applyAlignment="1">
      <alignment horizontal="left"/>
    </xf>
    <xf numFmtId="0" fontId="48" fillId="0" borderId="40" xfId="0" applyFont="1" applyBorder="1" applyAlignment="1">
      <alignment horizontal="center"/>
    </xf>
    <xf numFmtId="3" fontId="48" fillId="0" borderId="40" xfId="0" applyNumberFormat="1" applyFont="1" applyBorder="1"/>
    <xf numFmtId="0" fontId="48" fillId="0" borderId="45" xfId="0" applyFont="1" applyBorder="1"/>
    <xf numFmtId="0" fontId="51" fillId="0" borderId="40" xfId="0" applyFont="1" applyBorder="1" applyAlignment="1">
      <alignment horizontal="center"/>
    </xf>
    <xf numFmtId="3" fontId="51" fillId="0" borderId="40" xfId="0" applyNumberFormat="1" applyFont="1" applyBorder="1" applyAlignment="1">
      <alignment horizontal="center"/>
    </xf>
    <xf numFmtId="0" fontId="38" fillId="0" borderId="40" xfId="0" applyFont="1" applyBorder="1" applyAlignment="1">
      <alignment horizontal="center"/>
    </xf>
    <xf numFmtId="3" fontId="38" fillId="0" borderId="40" xfId="0" applyNumberFormat="1" applyFont="1" applyBorder="1" applyAlignment="1">
      <alignment horizontal="right"/>
    </xf>
    <xf numFmtId="3" fontId="38" fillId="0" borderId="40" xfId="0" applyNumberFormat="1" applyFont="1" applyBorder="1" applyAlignment="1">
      <alignment horizontal="center"/>
    </xf>
    <xf numFmtId="0" fontId="38" fillId="0" borderId="45" xfId="0" applyFont="1" applyBorder="1" applyAlignment="1">
      <alignment horizontal="center" vertical="center" wrapText="1"/>
    </xf>
    <xf numFmtId="0" fontId="51" fillId="0" borderId="45" xfId="0" applyFont="1" applyBorder="1"/>
    <xf numFmtId="0" fontId="51" fillId="0" borderId="0" xfId="0" applyFont="1"/>
    <xf numFmtId="3" fontId="48" fillId="0" borderId="0" xfId="0" applyNumberFormat="1" applyFont="1"/>
    <xf numFmtId="0" fontId="57" fillId="4" borderId="0" xfId="0" applyFont="1" applyFill="1" applyAlignment="1">
      <alignment horizontal="center"/>
    </xf>
    <xf numFmtId="4" fontId="58" fillId="0" borderId="0" xfId="0" applyNumberFormat="1" applyFont="1"/>
    <xf numFmtId="4" fontId="59" fillId="0" borderId="0" xfId="0" applyNumberFormat="1" applyFont="1"/>
    <xf numFmtId="3" fontId="6" fillId="0" borderId="0" xfId="0" applyNumberFormat="1" applyFont="1" applyAlignment="1">
      <alignment horizontal="center"/>
    </xf>
    <xf numFmtId="4" fontId="60" fillId="0" borderId="0" xfId="0" applyNumberFormat="1" applyFont="1"/>
    <xf numFmtId="4" fontId="61" fillId="0" borderId="0" xfId="0" applyNumberFormat="1" applyFont="1"/>
    <xf numFmtId="4" fontId="62" fillId="0" borderId="0" xfId="0" applyNumberFormat="1" applyFont="1"/>
    <xf numFmtId="3" fontId="63" fillId="3" borderId="0" xfId="0" applyNumberFormat="1" applyFont="1" applyFill="1"/>
    <xf numFmtId="3" fontId="64" fillId="0" borderId="0" xfId="0" applyNumberFormat="1" applyFont="1"/>
    <xf numFmtId="0" fontId="65" fillId="0" borderId="0" xfId="0" applyFont="1"/>
    <xf numFmtId="4" fontId="65" fillId="0" borderId="0" xfId="0" applyNumberFormat="1" applyFont="1"/>
    <xf numFmtId="0" fontId="66" fillId="0" borderId="0" xfId="0" applyFont="1" applyAlignment="1">
      <alignment horizontal="center"/>
    </xf>
    <xf numFmtId="0" fontId="66" fillId="0" borderId="0" xfId="0" applyFont="1"/>
    <xf numFmtId="0" fontId="67" fillId="0" borderId="0" xfId="0" applyFont="1"/>
    <xf numFmtId="3" fontId="48" fillId="0" borderId="19" xfId="0" applyNumberFormat="1" applyFont="1" applyBorder="1"/>
    <xf numFmtId="3" fontId="48" fillId="0" borderId="19" xfId="0" applyNumberFormat="1" applyFont="1" applyBorder="1" applyAlignment="1">
      <alignment horizontal="right"/>
    </xf>
    <xf numFmtId="0" fontId="38" fillId="0" borderId="18" xfId="0" applyFont="1" applyBorder="1" applyAlignment="1">
      <alignment horizontal="left"/>
    </xf>
    <xf numFmtId="0" fontId="48" fillId="0" borderId="21" xfId="0" applyFont="1" applyBorder="1"/>
    <xf numFmtId="0" fontId="48" fillId="0" borderId="29" xfId="0" applyFont="1" applyBorder="1"/>
    <xf numFmtId="0" fontId="48" fillId="0" borderId="0" xfId="0" applyFont="1"/>
    <xf numFmtId="0" fontId="44" fillId="0" borderId="0" xfId="0" applyFont="1"/>
    <xf numFmtId="0" fontId="69" fillId="0" borderId="0" xfId="0" applyFont="1"/>
    <xf numFmtId="4" fontId="67" fillId="0" borderId="0" xfId="0" applyNumberFormat="1" applyFont="1"/>
    <xf numFmtId="0" fontId="70" fillId="0" borderId="0" xfId="0" applyFont="1"/>
    <xf numFmtId="168" fontId="48" fillId="0" borderId="13" xfId="0" applyNumberFormat="1" applyFont="1" applyBorder="1" applyAlignment="1">
      <alignment horizontal="center"/>
    </xf>
    <xf numFmtId="0" fontId="0" fillId="0" borderId="8" xfId="0" applyBorder="1" applyAlignment="1">
      <alignment horizontal="left"/>
    </xf>
    <xf numFmtId="0" fontId="9" fillId="0" borderId="5" xfId="0" applyFont="1" applyBorder="1" applyAlignment="1">
      <alignment horizontal="center" vertical="center"/>
    </xf>
    <xf numFmtId="3" fontId="76" fillId="0" borderId="0" xfId="0" applyNumberFormat="1" applyFont="1" applyAlignment="1">
      <alignment horizontal="right" vertical="center"/>
    </xf>
    <xf numFmtId="3" fontId="76" fillId="0" borderId="8" xfId="0" applyNumberFormat="1" applyFont="1" applyBorder="1" applyAlignment="1">
      <alignment horizontal="right" vertical="center"/>
    </xf>
    <xf numFmtId="0" fontId="20" fillId="0" borderId="5" xfId="0" applyFont="1" applyBorder="1"/>
    <xf numFmtId="3" fontId="20" fillId="0" borderId="8" xfId="0" applyNumberFormat="1" applyFont="1" applyBorder="1" applyAlignment="1">
      <alignment horizontal="left"/>
    </xf>
    <xf numFmtId="3" fontId="20" fillId="0" borderId="0" xfId="0" applyNumberFormat="1" applyFont="1" applyAlignment="1">
      <alignment horizontal="left"/>
    </xf>
    <xf numFmtId="0" fontId="0" fillId="0" borderId="5" xfId="0" applyBorder="1" applyAlignment="1">
      <alignment vertical="center"/>
    </xf>
    <xf numFmtId="3" fontId="0" fillId="0" borderId="8" xfId="0" applyNumberFormat="1" applyBorder="1" applyAlignment="1">
      <alignment horizontal="right"/>
    </xf>
    <xf numFmtId="3" fontId="0" fillId="0" borderId="0" xfId="0" applyNumberFormat="1" applyAlignment="1">
      <alignment horizontal="right"/>
    </xf>
    <xf numFmtId="0" fontId="72" fillId="0" borderId="0" xfId="0" applyFont="1"/>
    <xf numFmtId="3" fontId="20" fillId="0" borderId="8" xfId="0" applyNumberFormat="1" applyFont="1" applyBorder="1" applyAlignment="1">
      <alignment horizontal="right"/>
    </xf>
    <xf numFmtId="3" fontId="20" fillId="0" borderId="0" xfId="0" applyNumberFormat="1" applyFont="1" applyAlignment="1">
      <alignment horizontal="right"/>
    </xf>
    <xf numFmtId="3" fontId="9" fillId="0" borderId="8" xfId="0" applyNumberFormat="1" applyFont="1" applyBorder="1" applyAlignment="1">
      <alignment horizontal="right" vertical="center"/>
    </xf>
    <xf numFmtId="3" fontId="9" fillId="0" borderId="0" xfId="0" applyNumberFormat="1" applyFont="1" applyAlignment="1">
      <alignment horizontal="right" vertical="center"/>
    </xf>
    <xf numFmtId="0" fontId="6" fillId="0" borderId="5" xfId="0" applyFont="1" applyBorder="1" applyAlignment="1">
      <alignment horizontal="center" vertical="center"/>
    </xf>
    <xf numFmtId="3" fontId="35" fillId="0" borderId="0" xfId="0" applyNumberFormat="1" applyFont="1" applyAlignment="1">
      <alignment horizontal="right" vertical="center"/>
    </xf>
    <xf numFmtId="3" fontId="35" fillId="0" borderId="8" xfId="0" applyNumberFormat="1" applyFont="1" applyBorder="1" applyAlignment="1">
      <alignment horizontal="right" vertical="center"/>
    </xf>
    <xf numFmtId="3" fontId="0" fillId="0" borderId="8" xfId="0" applyNumberFormat="1" applyBorder="1"/>
    <xf numFmtId="0" fontId="20" fillId="0" borderId="8" xfId="0" applyFont="1" applyBorder="1"/>
    <xf numFmtId="3" fontId="20" fillId="0" borderId="0" xfId="0" applyNumberFormat="1" applyFont="1"/>
    <xf numFmtId="0" fontId="78" fillId="0" borderId="0" xfId="5" applyFont="1"/>
    <xf numFmtId="0" fontId="78" fillId="0" borderId="0" xfId="5" applyFont="1" applyAlignment="1">
      <alignment horizontal="left"/>
    </xf>
    <xf numFmtId="0" fontId="79" fillId="0" borderId="0" xfId="5" applyFont="1" applyAlignment="1">
      <alignment horizontal="center"/>
    </xf>
    <xf numFmtId="0" fontId="77" fillId="0" borderId="0" xfId="5"/>
    <xf numFmtId="0" fontId="81" fillId="0" borderId="0" xfId="5" applyFont="1"/>
    <xf numFmtId="0" fontId="77" fillId="0" borderId="0" xfId="5" applyAlignment="1">
      <alignment horizontal="center"/>
    </xf>
    <xf numFmtId="0" fontId="77" fillId="0" borderId="53" xfId="5" applyBorder="1"/>
    <xf numFmtId="0" fontId="77" fillId="6" borderId="0" xfId="5" applyFill="1"/>
    <xf numFmtId="3" fontId="77" fillId="0" borderId="0" xfId="5" applyNumberFormat="1"/>
    <xf numFmtId="0" fontId="89" fillId="0" borderId="0" xfId="5" applyFont="1"/>
    <xf numFmtId="0" fontId="90" fillId="0" borderId="0" xfId="5" applyFont="1"/>
    <xf numFmtId="0" fontId="91" fillId="0" borderId="0" xfId="5" applyFont="1"/>
    <xf numFmtId="3" fontId="92" fillId="0" borderId="0" xfId="5" applyNumberFormat="1" applyFont="1" applyAlignment="1">
      <alignment horizontal="left"/>
    </xf>
    <xf numFmtId="0" fontId="89" fillId="0" borderId="0" xfId="5" applyFont="1" applyAlignment="1">
      <alignment horizontal="center"/>
    </xf>
    <xf numFmtId="0" fontId="90" fillId="0" borderId="0" xfId="5" applyFont="1" applyAlignment="1">
      <alignment horizontal="center"/>
    </xf>
    <xf numFmtId="170" fontId="51" fillId="0" borderId="0" xfId="0" applyNumberFormat="1" applyFont="1" applyAlignment="1">
      <alignment horizontal="center"/>
    </xf>
    <xf numFmtId="170" fontId="34" fillId="0" borderId="0" xfId="0" applyNumberFormat="1" applyFont="1" applyAlignment="1">
      <alignment horizontal="center"/>
    </xf>
    <xf numFmtId="168" fontId="6" fillId="0" borderId="46" xfId="0" applyNumberFormat="1" applyFont="1" applyBorder="1" applyAlignment="1">
      <alignment horizontal="center" vertical="center"/>
    </xf>
    <xf numFmtId="0" fontId="6" fillId="0" borderId="46" xfId="0" applyFont="1" applyBorder="1" applyAlignment="1">
      <alignment horizontal="center" vertical="center"/>
    </xf>
    <xf numFmtId="168" fontId="0" fillId="0" borderId="46" xfId="0" applyNumberFormat="1" applyBorder="1" applyAlignment="1">
      <alignment horizontal="center"/>
    </xf>
    <xf numFmtId="0" fontId="0" fillId="0" borderId="51" xfId="0" applyBorder="1" applyAlignment="1">
      <alignment horizontal="center"/>
    </xf>
    <xf numFmtId="4" fontId="6" fillId="0" borderId="0" xfId="0" applyNumberFormat="1" applyFont="1" applyAlignment="1">
      <alignment vertical="center"/>
    </xf>
    <xf numFmtId="4" fontId="53" fillId="0" borderId="0" xfId="0" applyNumberFormat="1" applyFont="1"/>
    <xf numFmtId="0" fontId="53" fillId="0" borderId="41" xfId="0" applyFont="1" applyBorder="1" applyAlignment="1">
      <alignment horizontal="left" vertical="center"/>
    </xf>
    <xf numFmtId="3" fontId="68" fillId="0" borderId="0" xfId="0" applyNumberFormat="1" applyFont="1"/>
    <xf numFmtId="3" fontId="25" fillId="0" borderId="0" xfId="0" applyNumberFormat="1" applyFont="1"/>
    <xf numFmtId="3" fontId="29" fillId="0" borderId="0" xfId="0" applyNumberFormat="1" applyFont="1" applyAlignment="1">
      <alignment horizontal="left" vertical="center"/>
    </xf>
    <xf numFmtId="4" fontId="29" fillId="0" borderId="0" xfId="0" applyNumberFormat="1" applyFont="1" applyAlignment="1">
      <alignment vertical="center"/>
    </xf>
    <xf numFmtId="0" fontId="14" fillId="0" borderId="0" xfId="0" applyFont="1" applyAlignment="1">
      <alignment vertical="center"/>
    </xf>
    <xf numFmtId="4" fontId="34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166" fontId="24" fillId="0" borderId="0" xfId="0" applyNumberFormat="1" applyFont="1" applyAlignment="1">
      <alignment horizontal="left"/>
    </xf>
    <xf numFmtId="169" fontId="25" fillId="0" borderId="0" xfId="0" applyNumberFormat="1" applyFont="1"/>
    <xf numFmtId="3" fontId="32" fillId="3" borderId="46" xfId="0" applyNumberFormat="1" applyFont="1" applyFill="1" applyBorder="1"/>
    <xf numFmtId="3" fontId="32" fillId="3" borderId="10" xfId="0" applyNumberFormat="1" applyFont="1" applyFill="1" applyBorder="1"/>
    <xf numFmtId="3" fontId="50" fillId="0" borderId="41" xfId="0" applyNumberFormat="1" applyFont="1" applyBorder="1"/>
    <xf numFmtId="0" fontId="20" fillId="0" borderId="0" xfId="0" applyFont="1" applyAlignment="1">
      <alignment horizontal="right"/>
    </xf>
    <xf numFmtId="4" fontId="16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168" fontId="0" fillId="0" borderId="0" xfId="0" applyNumberFormat="1" applyAlignment="1">
      <alignment horizontal="center"/>
    </xf>
    <xf numFmtId="3" fontId="16" fillId="0" borderId="87" xfId="0" applyNumberFormat="1" applyFont="1" applyBorder="1"/>
    <xf numFmtId="3" fontId="14" fillId="0" borderId="87" xfId="0" applyNumberFormat="1" applyFont="1" applyBorder="1"/>
    <xf numFmtId="4" fontId="96" fillId="0" borderId="87" xfId="0" applyNumberFormat="1" applyFont="1" applyBorder="1"/>
    <xf numFmtId="0" fontId="14" fillId="0" borderId="87" xfId="0" applyFont="1" applyBorder="1"/>
    <xf numFmtId="3" fontId="16" fillId="0" borderId="87" xfId="0" applyNumberFormat="1" applyFont="1" applyBorder="1" applyAlignment="1">
      <alignment vertical="center"/>
    </xf>
    <xf numFmtId="4" fontId="4" fillId="0" borderId="0" xfId="0" applyNumberFormat="1" applyFont="1"/>
    <xf numFmtId="4" fontId="4" fillId="0" borderId="0" xfId="0" applyNumberFormat="1" applyFont="1" applyAlignment="1">
      <alignment vertical="center"/>
    </xf>
    <xf numFmtId="4" fontId="2" fillId="0" borderId="0" xfId="0" applyNumberFormat="1" applyFont="1"/>
    <xf numFmtId="3" fontId="16" fillId="0" borderId="46" xfId="0" applyNumberFormat="1" applyFont="1" applyBorder="1"/>
    <xf numFmtId="3" fontId="14" fillId="0" borderId="46" xfId="0" applyNumberFormat="1" applyFont="1" applyBorder="1"/>
    <xf numFmtId="0" fontId="14" fillId="0" borderId="74" xfId="0" applyFont="1" applyBorder="1"/>
    <xf numFmtId="3" fontId="16" fillId="0" borderId="54" xfId="0" applyNumberFormat="1" applyFont="1" applyBorder="1" applyAlignment="1">
      <alignment vertical="center"/>
    </xf>
    <xf numFmtId="3" fontId="14" fillId="0" borderId="54" xfId="0" applyNumberFormat="1" applyFont="1" applyBorder="1"/>
    <xf numFmtId="3" fontId="16" fillId="0" borderId="54" xfId="0" applyNumberFormat="1" applyFont="1" applyBorder="1"/>
    <xf numFmtId="3" fontId="16" fillId="0" borderId="85" xfId="0" applyNumberFormat="1" applyFont="1" applyBorder="1"/>
    <xf numFmtId="0" fontId="14" fillId="0" borderId="85" xfId="0" applyFont="1" applyBorder="1"/>
    <xf numFmtId="3" fontId="14" fillId="0" borderId="85" xfId="0" applyNumberFormat="1" applyFont="1" applyBorder="1"/>
    <xf numFmtId="0" fontId="16" fillId="8" borderId="48" xfId="0" applyFont="1" applyFill="1" applyBorder="1" applyAlignment="1">
      <alignment horizontal="center" vertical="center"/>
    </xf>
    <xf numFmtId="0" fontId="16" fillId="8" borderId="48" xfId="0" applyFont="1" applyFill="1" applyBorder="1" applyAlignment="1">
      <alignment horizontal="center" vertical="center" wrapText="1"/>
    </xf>
    <xf numFmtId="0" fontId="6" fillId="7" borderId="19" xfId="0" applyFont="1" applyFill="1" applyBorder="1" applyAlignment="1">
      <alignment horizontal="center" vertical="center"/>
    </xf>
    <xf numFmtId="0" fontId="6" fillId="7" borderId="31" xfId="0" applyFont="1" applyFill="1" applyBorder="1" applyAlignment="1">
      <alignment vertical="center" wrapText="1"/>
    </xf>
    <xf numFmtId="168" fontId="9" fillId="0" borderId="17" xfId="0" applyNumberFormat="1" applyFont="1" applyBorder="1" applyAlignment="1">
      <alignment horizontal="center" vertical="center"/>
    </xf>
    <xf numFmtId="0" fontId="14" fillId="0" borderId="5" xfId="0" applyFont="1" applyBorder="1" applyAlignment="1">
      <alignment horizontal="left" vertical="center" wrapText="1"/>
    </xf>
    <xf numFmtId="3" fontId="32" fillId="3" borderId="94" xfId="0" applyNumberFormat="1" applyFont="1" applyFill="1" applyBorder="1" applyAlignment="1">
      <alignment vertical="center"/>
    </xf>
    <xf numFmtId="0" fontId="6" fillId="0" borderId="93" xfId="0" applyFont="1" applyBorder="1" applyAlignment="1">
      <alignment horizontal="left" vertical="center" wrapText="1"/>
    </xf>
    <xf numFmtId="3" fontId="32" fillId="3" borderId="89" xfId="0" applyNumberFormat="1" applyFont="1" applyFill="1" applyBorder="1"/>
    <xf numFmtId="0" fontId="6" fillId="0" borderId="89" xfId="0" applyFont="1" applyBorder="1" applyAlignment="1">
      <alignment horizontal="center" vertical="center"/>
    </xf>
    <xf numFmtId="168" fontId="0" fillId="0" borderId="77" xfId="0" applyNumberFormat="1" applyBorder="1"/>
    <xf numFmtId="168" fontId="38" fillId="0" borderId="74" xfId="0" applyNumberFormat="1" applyFont="1" applyBorder="1"/>
    <xf numFmtId="168" fontId="51" fillId="0" borderId="74" xfId="0" applyNumberFormat="1" applyFont="1" applyBorder="1"/>
    <xf numFmtId="168" fontId="48" fillId="0" borderId="74" xfId="0" applyNumberFormat="1" applyFont="1" applyBorder="1"/>
    <xf numFmtId="168" fontId="51" fillId="0" borderId="0" xfId="0" applyNumberFormat="1" applyFont="1"/>
    <xf numFmtId="170" fontId="2" fillId="0" borderId="0" xfId="0" applyNumberFormat="1" applyFont="1"/>
    <xf numFmtId="170" fontId="3" fillId="0" borderId="0" xfId="0" applyNumberFormat="1" applyFont="1"/>
    <xf numFmtId="3" fontId="14" fillId="0" borderId="53" xfId="0" applyNumberFormat="1" applyFont="1" applyBorder="1" applyAlignment="1">
      <alignment vertical="center"/>
    </xf>
    <xf numFmtId="3" fontId="38" fillId="0" borderId="41" xfId="0" applyNumberFormat="1" applyFont="1" applyBorder="1"/>
    <xf numFmtId="168" fontId="0" fillId="0" borderId="101" xfId="0" applyNumberFormat="1" applyBorder="1" applyAlignment="1">
      <alignment horizontal="center"/>
    </xf>
    <xf numFmtId="0" fontId="16" fillId="8" borderId="73" xfId="0" applyFont="1" applyFill="1" applyBorder="1" applyAlignment="1">
      <alignment horizontal="center" vertical="center" wrapText="1"/>
    </xf>
    <xf numFmtId="0" fontId="16" fillId="8" borderId="73" xfId="0" applyFont="1" applyFill="1" applyBorder="1" applyAlignment="1">
      <alignment horizontal="center" vertical="center"/>
    </xf>
    <xf numFmtId="168" fontId="16" fillId="8" borderId="76" xfId="0" applyNumberFormat="1" applyFont="1" applyFill="1" applyBorder="1" applyAlignment="1">
      <alignment horizontal="center" vertical="center"/>
    </xf>
    <xf numFmtId="0" fontId="16" fillId="8" borderId="1" xfId="0" applyFont="1" applyFill="1" applyBorder="1" applyAlignment="1">
      <alignment horizontal="center" vertical="center"/>
    </xf>
    <xf numFmtId="0" fontId="16" fillId="8" borderId="63" xfId="0" applyFont="1" applyFill="1" applyBorder="1" applyAlignment="1">
      <alignment horizontal="center" vertical="center"/>
    </xf>
    <xf numFmtId="0" fontId="16" fillId="8" borderId="1" xfId="0" applyFont="1" applyFill="1" applyBorder="1" applyAlignment="1">
      <alignment horizontal="center" vertical="center" wrapText="1"/>
    </xf>
    <xf numFmtId="0" fontId="16" fillId="8" borderId="88" xfId="0" applyFont="1" applyFill="1" applyBorder="1" applyAlignment="1">
      <alignment horizontal="center" vertical="center" wrapText="1"/>
    </xf>
    <xf numFmtId="0" fontId="74" fillId="7" borderId="29" xfId="0" applyFont="1" applyFill="1" applyBorder="1"/>
    <xf numFmtId="0" fontId="73" fillId="7" borderId="0" xfId="0" applyFont="1" applyFill="1" applyAlignment="1">
      <alignment horizontal="center"/>
    </xf>
    <xf numFmtId="0" fontId="73" fillId="7" borderId="8" xfId="0" applyFont="1" applyFill="1" applyBorder="1" applyAlignment="1">
      <alignment horizontal="center"/>
    </xf>
    <xf numFmtId="0" fontId="74" fillId="7" borderId="31" xfId="0" applyFont="1" applyFill="1" applyBorder="1"/>
    <xf numFmtId="0" fontId="74" fillId="7" borderId="9" xfId="0" applyFont="1" applyFill="1" applyBorder="1"/>
    <xf numFmtId="0" fontId="16" fillId="8" borderId="65" xfId="0" applyFont="1" applyFill="1" applyBorder="1" applyAlignment="1">
      <alignment horizontal="center" vertical="center" wrapText="1"/>
    </xf>
    <xf numFmtId="0" fontId="20" fillId="0" borderId="9" xfId="0" applyFont="1" applyBorder="1"/>
    <xf numFmtId="0" fontId="6" fillId="7" borderId="30" xfId="0" applyFont="1" applyFill="1" applyBorder="1" applyAlignment="1">
      <alignment horizontal="center" vertical="center" wrapText="1"/>
    </xf>
    <xf numFmtId="0" fontId="6" fillId="7" borderId="79" xfId="0" applyFont="1" applyFill="1" applyBorder="1" applyAlignment="1">
      <alignment horizontal="center" vertical="center" wrapText="1"/>
    </xf>
    <xf numFmtId="0" fontId="6" fillId="7" borderId="9" xfId="0" applyFont="1" applyFill="1" applyBorder="1" applyAlignment="1">
      <alignment horizontal="center" vertical="center"/>
    </xf>
    <xf numFmtId="0" fontId="6" fillId="7" borderId="31" xfId="0" applyFont="1" applyFill="1" applyBorder="1" applyAlignment="1">
      <alignment horizontal="center" vertical="center"/>
    </xf>
    <xf numFmtId="0" fontId="6" fillId="7" borderId="38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/>
    </xf>
    <xf numFmtId="170" fontId="9" fillId="0" borderId="87" xfId="0" applyNumberFormat="1" applyFont="1" applyBorder="1" applyAlignment="1">
      <alignment horizontal="center"/>
    </xf>
    <xf numFmtId="3" fontId="14" fillId="0" borderId="8" xfId="0" applyNumberFormat="1" applyFont="1" applyBorder="1"/>
    <xf numFmtId="0" fontId="16" fillId="8" borderId="109" xfId="0" applyFont="1" applyFill="1" applyBorder="1" applyAlignment="1">
      <alignment horizontal="center" vertical="center" wrapText="1"/>
    </xf>
    <xf numFmtId="0" fontId="16" fillId="8" borderId="111" xfId="0" applyFont="1" applyFill="1" applyBorder="1" applyAlignment="1">
      <alignment horizontal="center" vertical="center" wrapText="1"/>
    </xf>
    <xf numFmtId="0" fontId="0" fillId="0" borderId="112" xfId="0" applyBorder="1"/>
    <xf numFmtId="0" fontId="6" fillId="0" borderId="113" xfId="0" applyFont="1" applyBorder="1"/>
    <xf numFmtId="0" fontId="0" fillId="0" borderId="114" xfId="0" applyBorder="1"/>
    <xf numFmtId="0" fontId="38" fillId="0" borderId="113" xfId="0" applyFont="1" applyBorder="1"/>
    <xf numFmtId="3" fontId="50" fillId="0" borderId="113" xfId="0" applyNumberFormat="1" applyFont="1" applyBorder="1"/>
    <xf numFmtId="168" fontId="38" fillId="0" borderId="114" xfId="0" applyNumberFormat="1" applyFont="1" applyBorder="1" applyAlignment="1">
      <alignment horizontal="center"/>
    </xf>
    <xf numFmtId="3" fontId="38" fillId="0" borderId="113" xfId="0" applyNumberFormat="1" applyFont="1" applyBorder="1"/>
    <xf numFmtId="0" fontId="38" fillId="0" borderId="112" xfId="0" applyFont="1" applyBorder="1" applyAlignment="1">
      <alignment horizontal="left"/>
    </xf>
    <xf numFmtId="0" fontId="38" fillId="0" borderId="113" xfId="0" applyFont="1" applyBorder="1" applyAlignment="1">
      <alignment horizontal="left"/>
    </xf>
    <xf numFmtId="3" fontId="50" fillId="0" borderId="113" xfId="0" applyNumberFormat="1" applyFont="1" applyBorder="1" applyAlignment="1">
      <alignment horizontal="right"/>
    </xf>
    <xf numFmtId="0" fontId="48" fillId="0" borderId="113" xfId="0" applyFont="1" applyBorder="1" applyAlignment="1">
      <alignment horizontal="left"/>
    </xf>
    <xf numFmtId="3" fontId="49" fillId="0" borderId="113" xfId="0" applyNumberFormat="1" applyFont="1" applyBorder="1" applyAlignment="1">
      <alignment horizontal="left"/>
    </xf>
    <xf numFmtId="3" fontId="49" fillId="0" borderId="113" xfId="0" applyNumberFormat="1" applyFont="1" applyBorder="1"/>
    <xf numFmtId="3" fontId="48" fillId="0" borderId="113" xfId="0" applyNumberFormat="1" applyFont="1" applyBorder="1"/>
    <xf numFmtId="0" fontId="48" fillId="0" borderId="113" xfId="0" applyFont="1" applyBorder="1"/>
    <xf numFmtId="164" fontId="38" fillId="0" borderId="113" xfId="1" applyFont="1" applyFill="1" applyBorder="1" applyAlignment="1" applyProtection="1"/>
    <xf numFmtId="3" fontId="50" fillId="0" borderId="113" xfId="1" applyNumberFormat="1" applyFont="1" applyFill="1" applyBorder="1" applyAlignment="1" applyProtection="1"/>
    <xf numFmtId="0" fontId="48" fillId="0" borderId="112" xfId="0" applyFont="1" applyBorder="1" applyAlignment="1">
      <alignment horizontal="left"/>
    </xf>
    <xf numFmtId="0" fontId="38" fillId="0" borderId="115" xfId="0" applyFont="1" applyBorder="1" applyAlignment="1">
      <alignment horizontal="left"/>
    </xf>
    <xf numFmtId="0" fontId="48" fillId="0" borderId="116" xfId="0" applyFont="1" applyBorder="1"/>
    <xf numFmtId="3" fontId="48" fillId="0" borderId="116" xfId="0" applyNumberFormat="1" applyFont="1" applyBorder="1"/>
    <xf numFmtId="0" fontId="83" fillId="8" borderId="110" xfId="5" applyFont="1" applyFill="1" applyBorder="1" applyAlignment="1">
      <alignment horizontal="center" vertical="center"/>
    </xf>
    <xf numFmtId="0" fontId="83" fillId="8" borderId="121" xfId="5" applyFont="1" applyFill="1" applyBorder="1" applyAlignment="1">
      <alignment horizontal="center" vertical="center" wrapText="1"/>
    </xf>
    <xf numFmtId="0" fontId="83" fillId="8" borderId="122" xfId="5" applyFont="1" applyFill="1" applyBorder="1" applyAlignment="1">
      <alignment horizontal="center" vertical="center" wrapText="1"/>
    </xf>
    <xf numFmtId="0" fontId="77" fillId="0" borderId="112" xfId="5" applyBorder="1"/>
    <xf numFmtId="0" fontId="77" fillId="0" borderId="113" xfId="5" applyBorder="1"/>
    <xf numFmtId="0" fontId="77" fillId="0" borderId="124" xfId="5" applyBorder="1"/>
    <xf numFmtId="0" fontId="84" fillId="0" borderId="113" xfId="5" applyFont="1" applyBorder="1" applyAlignment="1">
      <alignment horizontal="center"/>
    </xf>
    <xf numFmtId="173" fontId="84" fillId="0" borderId="114" xfId="5" applyNumberFormat="1" applyFont="1" applyBorder="1" applyAlignment="1">
      <alignment horizontal="center"/>
    </xf>
    <xf numFmtId="0" fontId="85" fillId="0" borderId="112" xfId="5" applyFont="1" applyBorder="1"/>
    <xf numFmtId="3" fontId="85" fillId="3" borderId="113" xfId="5" applyNumberFormat="1" applyFont="1" applyFill="1" applyBorder="1"/>
    <xf numFmtId="170" fontId="85" fillId="3" borderId="114" xfId="5" applyNumberFormat="1" applyFont="1" applyFill="1" applyBorder="1" applyAlignment="1">
      <alignment horizontal="center"/>
    </xf>
    <xf numFmtId="0" fontId="85" fillId="0" borderId="113" xfId="5" applyFont="1" applyBorder="1"/>
    <xf numFmtId="170" fontId="85" fillId="0" borderId="114" xfId="5" applyNumberFormat="1" applyFont="1" applyBorder="1" applyAlignment="1">
      <alignment horizontal="center"/>
    </xf>
    <xf numFmtId="0" fontId="85" fillId="3" borderId="112" xfId="5" applyFont="1" applyFill="1" applyBorder="1" applyAlignment="1">
      <alignment horizontal="left"/>
    </xf>
    <xf numFmtId="0" fontId="86" fillId="3" borderId="112" xfId="5" applyFont="1" applyFill="1" applyBorder="1" applyAlignment="1">
      <alignment horizontal="left"/>
    </xf>
    <xf numFmtId="0" fontId="86" fillId="3" borderId="113" xfId="5" applyFont="1" applyFill="1" applyBorder="1" applyAlignment="1">
      <alignment horizontal="left"/>
    </xf>
    <xf numFmtId="170" fontId="86" fillId="3" borderId="114" xfId="5" applyNumberFormat="1" applyFont="1" applyFill="1" applyBorder="1" applyAlignment="1">
      <alignment horizontal="center"/>
    </xf>
    <xf numFmtId="0" fontId="87" fillId="3" borderId="112" xfId="5" applyFont="1" applyFill="1" applyBorder="1"/>
    <xf numFmtId="3" fontId="87" fillId="0" borderId="113" xfId="5" applyNumberFormat="1" applyFont="1" applyBorder="1"/>
    <xf numFmtId="170" fontId="87" fillId="3" borderId="114" xfId="5" applyNumberFormat="1" applyFont="1" applyFill="1" applyBorder="1" applyAlignment="1">
      <alignment horizontal="center"/>
    </xf>
    <xf numFmtId="0" fontId="87" fillId="3" borderId="112" xfId="5" applyFont="1" applyFill="1" applyBorder="1" applyAlignment="1">
      <alignment horizontal="left"/>
    </xf>
    <xf numFmtId="0" fontId="87" fillId="0" borderId="113" xfId="5" applyFont="1" applyBorder="1" applyAlignment="1">
      <alignment horizontal="left"/>
    </xf>
    <xf numFmtId="0" fontId="85" fillId="0" borderId="113" xfId="5" applyFont="1" applyBorder="1" applyAlignment="1">
      <alignment horizontal="left"/>
    </xf>
    <xf numFmtId="0" fontId="88" fillId="3" borderId="112" xfId="5" applyFont="1" applyFill="1" applyBorder="1" applyAlignment="1">
      <alignment horizontal="left"/>
    </xf>
    <xf numFmtId="0" fontId="85" fillId="3" borderId="121" xfId="5" applyFont="1" applyFill="1" applyBorder="1" applyAlignment="1">
      <alignment horizontal="left"/>
    </xf>
    <xf numFmtId="170" fontId="86" fillId="3" borderId="125" xfId="5" applyNumberFormat="1" applyFont="1" applyFill="1" applyBorder="1" applyAlignment="1">
      <alignment horizontal="center"/>
    </xf>
    <xf numFmtId="170" fontId="16" fillId="8" borderId="9" xfId="0" applyNumberFormat="1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170" fontId="10" fillId="4" borderId="87" xfId="0" applyNumberFormat="1" applyFont="1" applyFill="1" applyBorder="1" applyAlignment="1">
      <alignment horizontal="center" vertical="center" wrapText="1"/>
    </xf>
    <xf numFmtId="0" fontId="10" fillId="3" borderId="101" xfId="0" applyFont="1" applyFill="1" applyBorder="1" applyAlignment="1">
      <alignment horizontal="center" vertical="center" wrapText="1"/>
    </xf>
    <xf numFmtId="0" fontId="51" fillId="0" borderId="101" xfId="0" applyFont="1" applyBorder="1" applyAlignment="1">
      <alignment horizontal="center"/>
    </xf>
    <xf numFmtId="0" fontId="38" fillId="0" borderId="5" xfId="0" applyFont="1" applyBorder="1"/>
    <xf numFmtId="170" fontId="38" fillId="0" borderId="87" xfId="0" applyNumberFormat="1" applyFont="1" applyBorder="1"/>
    <xf numFmtId="0" fontId="38" fillId="0" borderId="101" xfId="0" applyFont="1" applyBorder="1" applyAlignment="1">
      <alignment horizontal="center"/>
    </xf>
    <xf numFmtId="168" fontId="38" fillId="0" borderId="101" xfId="0" applyNumberFormat="1" applyFont="1" applyBorder="1" applyAlignment="1">
      <alignment horizontal="center"/>
    </xf>
    <xf numFmtId="0" fontId="51" fillId="0" borderId="5" xfId="0" applyFont="1" applyBorder="1"/>
    <xf numFmtId="170" fontId="51" fillId="0" borderId="87" xfId="0" applyNumberFormat="1" applyFont="1" applyBorder="1"/>
    <xf numFmtId="168" fontId="51" fillId="0" borderId="101" xfId="0" applyNumberFormat="1" applyFont="1" applyBorder="1" applyAlignment="1">
      <alignment horizontal="center"/>
    </xf>
    <xf numFmtId="170" fontId="48" fillId="0" borderId="87" xfId="0" applyNumberFormat="1" applyFont="1" applyBorder="1"/>
    <xf numFmtId="0" fontId="48" fillId="0" borderId="5" xfId="0" applyFont="1" applyBorder="1"/>
    <xf numFmtId="168" fontId="48" fillId="0" borderId="101" xfId="0" applyNumberFormat="1" applyFont="1" applyBorder="1" applyAlignment="1">
      <alignment horizontal="center"/>
    </xf>
    <xf numFmtId="170" fontId="50" fillId="0" borderId="87" xfId="0" applyNumberFormat="1" applyFont="1" applyBorder="1"/>
    <xf numFmtId="170" fontId="49" fillId="0" borderId="87" xfId="0" applyNumberFormat="1" applyFont="1" applyBorder="1"/>
    <xf numFmtId="170" fontId="48" fillId="0" borderId="87" xfId="0" applyNumberFormat="1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170" fontId="9" fillId="0" borderId="9" xfId="0" applyNumberFormat="1" applyFont="1" applyBorder="1" applyAlignment="1">
      <alignment horizontal="center"/>
    </xf>
    <xf numFmtId="170" fontId="48" fillId="0" borderId="9" xfId="0" applyNumberFormat="1" applyFont="1" applyBorder="1"/>
    <xf numFmtId="170" fontId="6" fillId="0" borderId="0" xfId="0" applyNumberFormat="1" applyFont="1"/>
    <xf numFmtId="2" fontId="6" fillId="0" borderId="0" xfId="0" applyNumberFormat="1" applyFont="1"/>
    <xf numFmtId="170" fontId="8" fillId="0" borderId="0" xfId="0" applyNumberFormat="1" applyFont="1"/>
    <xf numFmtId="49" fontId="56" fillId="0" borderId="0" xfId="0" applyNumberFormat="1" applyFont="1"/>
    <xf numFmtId="1" fontId="0" fillId="0" borderId="0" xfId="0" applyNumberFormat="1"/>
    <xf numFmtId="0" fontId="16" fillId="8" borderId="132" xfId="0" applyFont="1" applyFill="1" applyBorder="1" applyAlignment="1">
      <alignment horizontal="center" vertical="center"/>
    </xf>
    <xf numFmtId="3" fontId="6" fillId="0" borderId="134" xfId="0" applyNumberFormat="1" applyFont="1" applyBorder="1" applyAlignment="1">
      <alignment horizontal="left" vertical="center"/>
    </xf>
    <xf numFmtId="3" fontId="16" fillId="0" borderId="135" xfId="0" applyNumberFormat="1" applyFont="1" applyBorder="1" applyAlignment="1">
      <alignment horizontal="left" vertical="center"/>
    </xf>
    <xf numFmtId="3" fontId="16" fillId="0" borderId="136" xfId="0" applyNumberFormat="1" applyFont="1" applyBorder="1" applyAlignment="1">
      <alignment vertical="center"/>
    </xf>
    <xf numFmtId="3" fontId="16" fillId="0" borderId="137" xfId="0" applyNumberFormat="1" applyFont="1" applyBorder="1" applyAlignment="1">
      <alignment vertical="center"/>
    </xf>
    <xf numFmtId="168" fontId="16" fillId="0" borderId="136" xfId="0" applyNumberFormat="1" applyFont="1" applyBorder="1" applyAlignment="1">
      <alignment horizontal="center" vertical="center"/>
    </xf>
    <xf numFmtId="3" fontId="6" fillId="0" borderId="139" xfId="0" applyNumberFormat="1" applyFont="1" applyBorder="1" applyAlignment="1">
      <alignment horizontal="left" vertical="center"/>
    </xf>
    <xf numFmtId="3" fontId="16" fillId="0" borderId="140" xfId="0" applyNumberFormat="1" applyFont="1" applyBorder="1" applyAlignment="1">
      <alignment horizontal="left" vertical="center"/>
    </xf>
    <xf numFmtId="3" fontId="16" fillId="0" borderId="141" xfId="0" applyNumberFormat="1" applyFont="1" applyBorder="1" applyAlignment="1">
      <alignment vertical="center"/>
    </xf>
    <xf numFmtId="3" fontId="16" fillId="0" borderId="142" xfId="0" applyNumberFormat="1" applyFont="1" applyBorder="1" applyAlignment="1">
      <alignment vertical="center"/>
    </xf>
    <xf numFmtId="3" fontId="16" fillId="0" borderId="0" xfId="0" applyNumberFormat="1" applyFont="1" applyAlignment="1">
      <alignment horizontal="left"/>
    </xf>
    <xf numFmtId="3" fontId="14" fillId="0" borderId="0" xfId="0" applyNumberFormat="1" applyFont="1" applyAlignment="1">
      <alignment horizontal="left"/>
    </xf>
    <xf numFmtId="0" fontId="14" fillId="0" borderId="0" xfId="0" applyFont="1" applyAlignment="1">
      <alignment horizontal="left"/>
    </xf>
    <xf numFmtId="3" fontId="16" fillId="0" borderId="0" xfId="0" applyNumberFormat="1" applyFont="1" applyAlignment="1">
      <alignment vertical="center"/>
    </xf>
    <xf numFmtId="3" fontId="14" fillId="0" borderId="74" xfId="0" applyNumberFormat="1" applyFont="1" applyBorder="1"/>
    <xf numFmtId="3" fontId="16" fillId="0" borderId="145" xfId="0" applyNumberFormat="1" applyFont="1" applyBorder="1" applyAlignment="1">
      <alignment horizontal="left" vertical="center"/>
    </xf>
    <xf numFmtId="3" fontId="16" fillId="0" borderId="146" xfId="0" applyNumberFormat="1" applyFont="1" applyBorder="1" applyAlignment="1">
      <alignment horizontal="left" vertical="center"/>
    </xf>
    <xf numFmtId="3" fontId="16" fillId="0" borderId="147" xfId="0" applyNumberFormat="1" applyFont="1" applyBorder="1" applyAlignment="1">
      <alignment vertical="center"/>
    </xf>
    <xf numFmtId="3" fontId="16" fillId="0" borderId="148" xfId="0" applyNumberFormat="1" applyFont="1" applyBorder="1" applyAlignment="1">
      <alignment vertical="center"/>
    </xf>
    <xf numFmtId="3" fontId="16" fillId="0" borderId="146" xfId="0" applyNumberFormat="1" applyFont="1" applyBorder="1" applyAlignment="1">
      <alignment vertical="center"/>
    </xf>
    <xf numFmtId="3" fontId="16" fillId="0" borderId="151" xfId="0" applyNumberFormat="1" applyFont="1" applyBorder="1" applyAlignment="1">
      <alignment horizontal="left" vertical="center"/>
    </xf>
    <xf numFmtId="168" fontId="16" fillId="0" borderId="147" xfId="0" applyNumberFormat="1" applyFont="1" applyBorder="1" applyAlignment="1">
      <alignment horizontal="center" vertical="center"/>
    </xf>
    <xf numFmtId="3" fontId="14" fillId="0" borderId="152" xfId="0" applyNumberFormat="1" applyFont="1" applyBorder="1" applyAlignment="1">
      <alignment horizontal="left"/>
    </xf>
    <xf numFmtId="3" fontId="6" fillId="0" borderId="153" xfId="0" applyNumberFormat="1" applyFont="1" applyBorder="1" applyAlignment="1">
      <alignment horizontal="left" vertical="center"/>
    </xf>
    <xf numFmtId="3" fontId="43" fillId="0" borderId="154" xfId="0" applyNumberFormat="1" applyFont="1" applyBorder="1" applyAlignment="1">
      <alignment vertical="center"/>
    </xf>
    <xf numFmtId="3" fontId="43" fillId="0" borderId="155" xfId="0" applyNumberFormat="1" applyFont="1" applyBorder="1" applyAlignment="1">
      <alignment vertical="center"/>
    </xf>
    <xf numFmtId="3" fontId="14" fillId="0" borderId="153" xfId="0" applyNumberFormat="1" applyFont="1" applyBorder="1" applyAlignment="1">
      <alignment horizontal="left"/>
    </xf>
    <xf numFmtId="3" fontId="14" fillId="0" borderId="154" xfId="0" applyNumberFormat="1" applyFont="1" applyBorder="1"/>
    <xf numFmtId="3" fontId="14" fillId="0" borderId="155" xfId="0" applyNumberFormat="1" applyFont="1" applyBorder="1"/>
    <xf numFmtId="0" fontId="83" fillId="0" borderId="0" xfId="5" applyFont="1"/>
    <xf numFmtId="0" fontId="85" fillId="3" borderId="0" xfId="5" applyFont="1" applyFill="1" applyAlignment="1">
      <alignment horizontal="left"/>
    </xf>
    <xf numFmtId="171" fontId="85" fillId="3" borderId="0" xfId="5" applyNumberFormat="1" applyFont="1" applyFill="1"/>
    <xf numFmtId="167" fontId="85" fillId="3" borderId="0" xfId="5" applyNumberFormat="1" applyFont="1" applyFill="1" applyAlignment="1">
      <alignment horizontal="right"/>
    </xf>
    <xf numFmtId="170" fontId="86" fillId="3" borderId="0" xfId="5" applyNumberFormat="1" applyFont="1" applyFill="1" applyAlignment="1">
      <alignment horizontal="center"/>
    </xf>
    <xf numFmtId="3" fontId="39" fillId="0" borderId="0" xfId="0" applyNumberFormat="1" applyFont="1"/>
    <xf numFmtId="3" fontId="29" fillId="0" borderId="0" xfId="0" applyNumberFormat="1" applyFont="1"/>
    <xf numFmtId="3" fontId="95" fillId="0" borderId="4" xfId="0" applyNumberFormat="1" applyFont="1" applyBorder="1"/>
    <xf numFmtId="0" fontId="48" fillId="0" borderId="41" xfId="0" applyFont="1" applyBorder="1"/>
    <xf numFmtId="3" fontId="49" fillId="0" borderId="4" xfId="0" applyNumberFormat="1" applyFont="1" applyBorder="1"/>
    <xf numFmtId="3" fontId="49" fillId="0" borderId="41" xfId="0" applyNumberFormat="1" applyFont="1" applyBorder="1"/>
    <xf numFmtId="0" fontId="38" fillId="0" borderId="41" xfId="0" applyFont="1" applyBorder="1" applyAlignment="1">
      <alignment horizontal="center" vertical="center"/>
    </xf>
    <xf numFmtId="3" fontId="50" fillId="0" borderId="4" xfId="0" applyNumberFormat="1" applyFont="1" applyBorder="1" applyAlignment="1">
      <alignment vertical="center"/>
    </xf>
    <xf numFmtId="3" fontId="49" fillId="0" borderId="46" xfId="0" applyNumberFormat="1" applyFont="1" applyBorder="1"/>
    <xf numFmtId="3" fontId="49" fillId="0" borderId="101" xfId="0" applyNumberFormat="1" applyFont="1" applyBorder="1"/>
    <xf numFmtId="0" fontId="38" fillId="0" borderId="0" xfId="0" applyFont="1"/>
    <xf numFmtId="3" fontId="38" fillId="0" borderId="0" xfId="0" applyNumberFormat="1" applyFont="1"/>
    <xf numFmtId="0" fontId="52" fillId="0" borderId="0" xfId="0" applyFont="1"/>
    <xf numFmtId="3" fontId="51" fillId="0" borderId="0" xfId="0" applyNumberFormat="1" applyFont="1"/>
    <xf numFmtId="4" fontId="0" fillId="0" borderId="113" xfId="0" applyNumberFormat="1" applyBorder="1"/>
    <xf numFmtId="4" fontId="48" fillId="0" borderId="20" xfId="0" applyNumberFormat="1" applyFont="1" applyBorder="1"/>
    <xf numFmtId="4" fontId="48" fillId="0" borderId="29" xfId="0" applyNumberFormat="1" applyFont="1" applyBorder="1"/>
    <xf numFmtId="4" fontId="55" fillId="0" borderId="0" xfId="0" applyNumberFormat="1" applyFont="1"/>
    <xf numFmtId="4" fontId="3" fillId="0" borderId="0" xfId="0" applyNumberFormat="1" applyFont="1"/>
    <xf numFmtId="170" fontId="48" fillId="3" borderId="114" xfId="5" applyNumberFormat="1" applyFont="1" applyFill="1" applyBorder="1" applyAlignment="1">
      <alignment horizontal="center"/>
    </xf>
    <xf numFmtId="171" fontId="77" fillId="0" borderId="0" xfId="5" applyNumberFormat="1"/>
    <xf numFmtId="167" fontId="38" fillId="3" borderId="0" xfId="5" applyNumberFormat="1" applyFont="1" applyFill="1" applyAlignment="1">
      <alignment horizontal="right"/>
    </xf>
    <xf numFmtId="3" fontId="53" fillId="0" borderId="0" xfId="5" applyNumberFormat="1" applyFont="1"/>
    <xf numFmtId="0" fontId="48" fillId="0" borderId="160" xfId="0" applyFont="1" applyBorder="1"/>
    <xf numFmtId="3" fontId="14" fillId="0" borderId="0" xfId="0" applyNumberFormat="1" applyFont="1" applyAlignment="1">
      <alignment horizontal="left" vertical="center"/>
    </xf>
    <xf numFmtId="4" fontId="39" fillId="0" borderId="0" xfId="0" applyNumberFormat="1" applyFont="1"/>
    <xf numFmtId="4" fontId="45" fillId="0" borderId="0" xfId="0" applyNumberFormat="1" applyFont="1"/>
    <xf numFmtId="4" fontId="0" fillId="9" borderId="0" xfId="0" applyNumberFormat="1" applyFill="1"/>
    <xf numFmtId="4" fontId="16" fillId="8" borderId="132" xfId="0" applyNumberFormat="1" applyFont="1" applyFill="1" applyBorder="1" applyAlignment="1">
      <alignment horizontal="center" vertical="center"/>
    </xf>
    <xf numFmtId="4" fontId="34" fillId="0" borderId="0" xfId="0" applyNumberFormat="1" applyFont="1"/>
    <xf numFmtId="4" fontId="29" fillId="0" borderId="0" xfId="0" applyNumberFormat="1" applyFont="1"/>
    <xf numFmtId="4" fontId="16" fillId="8" borderId="131" xfId="0" applyNumberFormat="1" applyFont="1" applyFill="1" applyBorder="1" applyAlignment="1">
      <alignment horizontal="center" vertical="center" wrapText="1"/>
    </xf>
    <xf numFmtId="4" fontId="29" fillId="0" borderId="0" xfId="0" applyNumberFormat="1" applyFont="1" applyAlignment="1">
      <alignment horizontal="right"/>
    </xf>
    <xf numFmtId="4" fontId="16" fillId="8" borderId="44" xfId="0" applyNumberFormat="1" applyFont="1" applyFill="1" applyBorder="1" applyAlignment="1">
      <alignment horizontal="center" vertical="center" wrapText="1"/>
    </xf>
    <xf numFmtId="4" fontId="16" fillId="8" borderId="100" xfId="0" applyNumberFormat="1" applyFont="1" applyFill="1" applyBorder="1" applyAlignment="1">
      <alignment horizontal="center" vertical="center" wrapText="1"/>
    </xf>
    <xf numFmtId="4" fontId="10" fillId="0" borderId="0" xfId="0" applyNumberFormat="1" applyFont="1"/>
    <xf numFmtId="4" fontId="25" fillId="0" borderId="0" xfId="0" applyNumberFormat="1" applyFont="1"/>
    <xf numFmtId="4" fontId="26" fillId="0" borderId="0" xfId="0" applyNumberFormat="1" applyFont="1"/>
    <xf numFmtId="4" fontId="6" fillId="7" borderId="20" xfId="0" applyNumberFormat="1" applyFont="1" applyFill="1" applyBorder="1" applyAlignment="1">
      <alignment horizontal="center" vertical="center"/>
    </xf>
    <xf numFmtId="0" fontId="53" fillId="0" borderId="41" xfId="0" applyFont="1" applyBorder="1" applyAlignment="1">
      <alignment horizontal="left" vertical="center" wrapText="1"/>
    </xf>
    <xf numFmtId="0" fontId="53" fillId="0" borderId="41" xfId="0" applyFont="1" applyBorder="1" applyAlignment="1">
      <alignment wrapText="1"/>
    </xf>
    <xf numFmtId="0" fontId="53" fillId="0" borderId="93" xfId="0" applyFont="1" applyBorder="1" applyAlignment="1">
      <alignment horizontal="left" vertical="center" wrapText="1"/>
    </xf>
    <xf numFmtId="4" fontId="6" fillId="7" borderId="38" xfId="0" applyNumberFormat="1" applyFont="1" applyFill="1" applyBorder="1" applyAlignment="1">
      <alignment horizontal="center" vertical="center" wrapText="1"/>
    </xf>
    <xf numFmtId="4" fontId="32" fillId="0" borderId="0" xfId="0" applyNumberFormat="1" applyFont="1"/>
    <xf numFmtId="0" fontId="100" fillId="0" borderId="0" xfId="0" applyFont="1"/>
    <xf numFmtId="0" fontId="101" fillId="0" borderId="0" xfId="0" applyFont="1"/>
    <xf numFmtId="4" fontId="101" fillId="0" borderId="0" xfId="0" applyNumberFormat="1" applyFont="1"/>
    <xf numFmtId="0" fontId="101" fillId="0" borderId="0" xfId="0" applyFont="1" applyAlignment="1">
      <alignment horizontal="center"/>
    </xf>
    <xf numFmtId="4" fontId="16" fillId="8" borderId="110" xfId="0" applyNumberFormat="1" applyFont="1" applyFill="1" applyBorder="1" applyAlignment="1">
      <alignment horizontal="center" vertical="center" wrapText="1"/>
    </xf>
    <xf numFmtId="4" fontId="38" fillId="2" borderId="19" xfId="0" applyNumberFormat="1" applyFont="1" applyFill="1" applyBorder="1"/>
    <xf numFmtId="4" fontId="48" fillId="2" borderId="19" xfId="0" applyNumberFormat="1" applyFont="1" applyFill="1" applyBorder="1"/>
    <xf numFmtId="3" fontId="16" fillId="8" borderId="109" xfId="0" applyNumberFormat="1" applyFont="1" applyFill="1" applyBorder="1" applyAlignment="1">
      <alignment horizontal="center" vertical="center" wrapText="1"/>
    </xf>
    <xf numFmtId="3" fontId="0" fillId="0" borderId="113" xfId="0" applyNumberFormat="1" applyBorder="1"/>
    <xf numFmtId="3" fontId="38" fillId="0" borderId="19" xfId="0" applyNumberFormat="1" applyFont="1" applyBorder="1"/>
    <xf numFmtId="3" fontId="48" fillId="0" borderId="20" xfId="0" applyNumberFormat="1" applyFont="1" applyBorder="1"/>
    <xf numFmtId="3" fontId="48" fillId="0" borderId="29" xfId="0" applyNumberFormat="1" applyFont="1" applyBorder="1"/>
    <xf numFmtId="3" fontId="4" fillId="0" borderId="0" xfId="0" applyNumberFormat="1" applyFont="1"/>
    <xf numFmtId="3" fontId="55" fillId="0" borderId="0" xfId="0" applyNumberFormat="1" applyFont="1"/>
    <xf numFmtId="3" fontId="44" fillId="0" borderId="0" xfId="0" applyNumberFormat="1" applyFont="1"/>
    <xf numFmtId="3" fontId="3" fillId="0" borderId="0" xfId="0" applyNumberFormat="1" applyFont="1"/>
    <xf numFmtId="0" fontId="103" fillId="0" borderId="0" xfId="0" applyFont="1"/>
    <xf numFmtId="0" fontId="102" fillId="0" borderId="0" xfId="0" applyFont="1"/>
    <xf numFmtId="3" fontId="102" fillId="0" borderId="0" xfId="0" applyNumberFormat="1" applyFont="1"/>
    <xf numFmtId="4" fontId="103" fillId="0" borderId="0" xfId="0" applyNumberFormat="1" applyFont="1"/>
    <xf numFmtId="4" fontId="49" fillId="0" borderId="96" xfId="0" applyNumberFormat="1" applyFont="1" applyBorder="1"/>
    <xf numFmtId="3" fontId="50" fillId="0" borderId="113" xfId="5" applyNumberFormat="1" applyFont="1" applyBorder="1" applyAlignment="1">
      <alignment horizontal="right"/>
    </xf>
    <xf numFmtId="0" fontId="49" fillId="0" borderId="113" xfId="5" applyFont="1" applyBorder="1" applyAlignment="1">
      <alignment horizontal="left"/>
    </xf>
    <xf numFmtId="3" fontId="49" fillId="0" borderId="113" xfId="5" applyNumberFormat="1" applyFont="1" applyBorder="1"/>
    <xf numFmtId="0" fontId="49" fillId="3" borderId="113" xfId="5" applyFont="1" applyFill="1" applyBorder="1" applyAlignment="1">
      <alignment horizontal="left"/>
    </xf>
    <xf numFmtId="3" fontId="49" fillId="3" borderId="113" xfId="5" applyNumberFormat="1" applyFont="1" applyFill="1" applyBorder="1"/>
    <xf numFmtId="3" fontId="50" fillId="3" borderId="113" xfId="5" applyNumberFormat="1" applyFont="1" applyFill="1" applyBorder="1"/>
    <xf numFmtId="0" fontId="104" fillId="3" borderId="113" xfId="5" applyFont="1" applyFill="1" applyBorder="1" applyAlignment="1">
      <alignment horizontal="left"/>
    </xf>
    <xf numFmtId="170" fontId="95" fillId="0" borderId="46" xfId="0" applyNumberFormat="1" applyFont="1" applyBorder="1" applyAlignment="1">
      <alignment horizontal="center"/>
    </xf>
    <xf numFmtId="170" fontId="50" fillId="0" borderId="46" xfId="0" applyNumberFormat="1" applyFont="1" applyBorder="1" applyAlignment="1">
      <alignment horizontal="center"/>
    </xf>
    <xf numFmtId="170" fontId="49" fillId="0" borderId="46" xfId="0" applyNumberFormat="1" applyFont="1" applyBorder="1" applyAlignment="1">
      <alignment horizontal="center"/>
    </xf>
    <xf numFmtId="170" fontId="50" fillId="0" borderId="46" xfId="0" applyNumberFormat="1" applyFont="1" applyBorder="1" applyAlignment="1">
      <alignment horizontal="center" vertical="center"/>
    </xf>
    <xf numFmtId="170" fontId="49" fillId="0" borderId="101" xfId="0" applyNumberFormat="1" applyFont="1" applyBorder="1" applyAlignment="1">
      <alignment horizontal="center"/>
    </xf>
    <xf numFmtId="4" fontId="8" fillId="0" borderId="0" xfId="0" applyNumberFormat="1" applyFont="1"/>
    <xf numFmtId="0" fontId="95" fillId="0" borderId="41" xfId="0" applyFont="1" applyBorder="1"/>
    <xf numFmtId="0" fontId="50" fillId="0" borderId="41" xfId="0" applyFont="1" applyBorder="1"/>
    <xf numFmtId="3" fontId="34" fillId="0" borderId="4" xfId="0" applyNumberFormat="1" applyFont="1" applyBorder="1" applyAlignment="1">
      <alignment horizontal="center" vertical="center"/>
    </xf>
    <xf numFmtId="3" fontId="34" fillId="0" borderId="50" xfId="0" applyNumberFormat="1" applyFont="1" applyBorder="1" applyAlignment="1">
      <alignment horizontal="center" vertical="center"/>
    </xf>
    <xf numFmtId="3" fontId="34" fillId="3" borderId="4" xfId="0" applyNumberFormat="1" applyFont="1" applyFill="1" applyBorder="1" applyAlignment="1">
      <alignment horizontal="center" vertical="center" wrapText="1"/>
    </xf>
    <xf numFmtId="3" fontId="34" fillId="3" borderId="4" xfId="0" applyNumberFormat="1" applyFont="1" applyFill="1" applyBorder="1" applyAlignment="1">
      <alignment horizontal="center" vertical="center"/>
    </xf>
    <xf numFmtId="3" fontId="0" fillId="0" borderId="66" xfId="0" applyNumberFormat="1" applyBorder="1"/>
    <xf numFmtId="3" fontId="16" fillId="8" borderId="73" xfId="0" applyNumberFormat="1" applyFont="1" applyFill="1" applyBorder="1" applyAlignment="1">
      <alignment horizontal="center" vertical="center"/>
    </xf>
    <xf numFmtId="0" fontId="38" fillId="3" borderId="108" xfId="5" applyFont="1" applyFill="1" applyBorder="1" applyAlignment="1">
      <alignment horizontal="left"/>
    </xf>
    <xf numFmtId="170" fontId="49" fillId="0" borderId="162" xfId="0" applyNumberFormat="1" applyFont="1" applyBorder="1" applyAlignment="1">
      <alignment horizontal="center"/>
    </xf>
    <xf numFmtId="4" fontId="16" fillId="8" borderId="51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3" fontId="12" fillId="0" borderId="22" xfId="0" applyNumberFormat="1" applyFont="1" applyBorder="1" applyAlignment="1">
      <alignment horizontal="center"/>
    </xf>
    <xf numFmtId="166" fontId="14" fillId="0" borderId="0" xfId="0" applyNumberFormat="1" applyFont="1" applyAlignment="1">
      <alignment horizontal="center"/>
    </xf>
    <xf numFmtId="166" fontId="17" fillId="0" borderId="0" xfId="0" applyNumberFormat="1" applyFont="1" applyAlignment="1">
      <alignment horizontal="center"/>
    </xf>
    <xf numFmtId="49" fontId="17" fillId="0" borderId="0" xfId="0" applyNumberFormat="1" applyFont="1" applyAlignment="1">
      <alignment horizontal="center"/>
    </xf>
    <xf numFmtId="0" fontId="26" fillId="0" borderId="0" xfId="0" applyFont="1" applyAlignment="1">
      <alignment horizontal="center"/>
    </xf>
    <xf numFmtId="3" fontId="0" fillId="0" borderId="101" xfId="0" applyNumberFormat="1" applyBorder="1" applyAlignment="1">
      <alignment horizontal="right"/>
    </xf>
    <xf numFmtId="168" fontId="38" fillId="0" borderId="163" xfId="0" applyNumberFormat="1" applyFont="1" applyBorder="1" applyAlignment="1">
      <alignment horizontal="center"/>
    </xf>
    <xf numFmtId="4" fontId="43" fillId="0" borderId="0" xfId="0" applyNumberFormat="1" applyFont="1" applyAlignment="1">
      <alignment horizontal="right"/>
    </xf>
    <xf numFmtId="4" fontId="68" fillId="0" borderId="0" xfId="0" applyNumberFormat="1" applyFont="1"/>
    <xf numFmtId="4" fontId="43" fillId="0" borderId="0" xfId="0" applyNumberFormat="1" applyFont="1"/>
    <xf numFmtId="4" fontId="0" fillId="11" borderId="0" xfId="0" applyNumberFormat="1" applyFill="1"/>
    <xf numFmtId="168" fontId="6" fillId="0" borderId="159" xfId="0" applyNumberFormat="1" applyFont="1" applyBorder="1" applyAlignment="1">
      <alignment horizontal="center" vertical="center"/>
    </xf>
    <xf numFmtId="168" fontId="14" fillId="0" borderId="0" xfId="0" applyNumberFormat="1" applyFont="1" applyAlignment="1">
      <alignment horizontal="center"/>
    </xf>
    <xf numFmtId="168" fontId="16" fillId="0" borderId="164" xfId="0" applyNumberFormat="1" applyFont="1" applyBorder="1" applyAlignment="1">
      <alignment horizontal="center" vertical="center"/>
    </xf>
    <xf numFmtId="4" fontId="0" fillId="0" borderId="48" xfId="0" applyNumberFormat="1" applyBorder="1"/>
    <xf numFmtId="4" fontId="0" fillId="0" borderId="49" xfId="0" applyNumberFormat="1" applyBorder="1"/>
    <xf numFmtId="3" fontId="32" fillId="3" borderId="46" xfId="0" applyNumberFormat="1" applyFont="1" applyFill="1" applyBorder="1" applyAlignment="1">
      <alignment vertical="center"/>
    </xf>
    <xf numFmtId="3" fontId="32" fillId="3" borderId="10" xfId="0" applyNumberFormat="1" applyFont="1" applyFill="1" applyBorder="1" applyAlignment="1">
      <alignment vertical="center"/>
    </xf>
    <xf numFmtId="3" fontId="11" fillId="0" borderId="19" xfId="0" applyNumberFormat="1" applyFont="1" applyBorder="1" applyAlignment="1">
      <alignment horizontal="left" vertical="center"/>
    </xf>
    <xf numFmtId="3" fontId="9" fillId="0" borderId="19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horizontal="center"/>
    </xf>
    <xf numFmtId="168" fontId="30" fillId="0" borderId="0" xfId="0" applyNumberFormat="1" applyFont="1" applyAlignment="1">
      <alignment horizontal="center"/>
    </xf>
    <xf numFmtId="168" fontId="30" fillId="0" borderId="35" xfId="0" applyNumberFormat="1" applyFont="1" applyBorder="1" applyAlignment="1">
      <alignment horizontal="center"/>
    </xf>
    <xf numFmtId="168" fontId="29" fillId="0" borderId="0" xfId="0" applyNumberFormat="1" applyFont="1" applyAlignment="1">
      <alignment horizontal="center"/>
    </xf>
    <xf numFmtId="3" fontId="9" fillId="0" borderId="22" xfId="0" applyNumberFormat="1" applyFont="1" applyBorder="1" applyAlignment="1">
      <alignment horizontal="center" vertical="center"/>
    </xf>
    <xf numFmtId="3" fontId="9" fillId="0" borderId="165" xfId="0" applyNumberFormat="1" applyFont="1" applyBorder="1" applyAlignment="1">
      <alignment horizontal="center" vertical="center"/>
    </xf>
    <xf numFmtId="3" fontId="9" fillId="0" borderId="166" xfId="0" applyNumberFormat="1" applyFont="1" applyBorder="1" applyAlignment="1">
      <alignment vertical="center"/>
    </xf>
    <xf numFmtId="3" fontId="11" fillId="0" borderId="166" xfId="0" applyNumberFormat="1" applyFont="1" applyBorder="1" applyAlignment="1">
      <alignment vertical="center"/>
    </xf>
    <xf numFmtId="3" fontId="9" fillId="0" borderId="25" xfId="0" applyNumberFormat="1" applyFont="1" applyBorder="1" applyAlignment="1">
      <alignment vertical="center"/>
    </xf>
    <xf numFmtId="168" fontId="9" fillId="0" borderId="33" xfId="0" applyNumberFormat="1" applyFont="1" applyBorder="1" applyAlignment="1">
      <alignment horizontal="center" vertical="center"/>
    </xf>
    <xf numFmtId="168" fontId="32" fillId="0" borderId="162" xfId="0" applyNumberFormat="1" applyFont="1" applyBorder="1" applyAlignment="1">
      <alignment horizontal="center" vertical="center"/>
    </xf>
    <xf numFmtId="168" fontId="16" fillId="8" borderId="9" xfId="0" applyNumberFormat="1" applyFont="1" applyFill="1" applyBorder="1" applyAlignment="1">
      <alignment horizontal="center" vertical="center" wrapText="1"/>
    </xf>
    <xf numFmtId="168" fontId="16" fillId="8" borderId="9" xfId="0" applyNumberFormat="1" applyFont="1" applyFill="1" applyBorder="1" applyAlignment="1">
      <alignment horizontal="center" vertical="center"/>
    </xf>
    <xf numFmtId="168" fontId="10" fillId="4" borderId="87" xfId="0" applyNumberFormat="1" applyFont="1" applyFill="1" applyBorder="1" applyAlignment="1">
      <alignment horizontal="center" vertical="center" wrapText="1"/>
    </xf>
    <xf numFmtId="168" fontId="10" fillId="3" borderId="87" xfId="0" applyNumberFormat="1" applyFont="1" applyFill="1" applyBorder="1" applyAlignment="1">
      <alignment horizontal="center" vertical="center" wrapText="1"/>
    </xf>
    <xf numFmtId="168" fontId="10" fillId="3" borderId="87" xfId="0" applyNumberFormat="1" applyFont="1" applyFill="1" applyBorder="1"/>
    <xf numFmtId="168" fontId="10" fillId="3" borderId="87" xfId="0" applyNumberFormat="1" applyFont="1" applyFill="1" applyBorder="1" applyAlignment="1">
      <alignment horizontal="center"/>
    </xf>
    <xf numFmtId="168" fontId="51" fillId="0" borderId="87" xfId="0" applyNumberFormat="1" applyFont="1" applyBorder="1" applyAlignment="1">
      <alignment horizontal="center"/>
    </xf>
    <xf numFmtId="168" fontId="51" fillId="0" borderId="87" xfId="0" applyNumberFormat="1" applyFont="1" applyBorder="1"/>
    <xf numFmtId="168" fontId="38" fillId="0" borderId="87" xfId="0" applyNumberFormat="1" applyFont="1" applyBorder="1"/>
    <xf numFmtId="170" fontId="48" fillId="0" borderId="9" xfId="0" applyNumberFormat="1" applyFont="1" applyBorder="1" applyAlignment="1">
      <alignment horizontal="center"/>
    </xf>
    <xf numFmtId="170" fontId="9" fillId="0" borderId="9" xfId="0" applyNumberFormat="1" applyFont="1" applyBorder="1"/>
    <xf numFmtId="3" fontId="9" fillId="0" borderId="19" xfId="0" applyNumberFormat="1" applyFont="1" applyBorder="1" applyAlignment="1">
      <alignment vertical="center"/>
    </xf>
    <xf numFmtId="3" fontId="11" fillId="0" borderId="19" xfId="0" applyNumberFormat="1" applyFont="1" applyBorder="1" applyAlignment="1">
      <alignment vertical="center"/>
    </xf>
    <xf numFmtId="4" fontId="16" fillId="8" borderId="168" xfId="0" applyNumberFormat="1" applyFont="1" applyFill="1" applyBorder="1" applyAlignment="1">
      <alignment vertical="center"/>
    </xf>
    <xf numFmtId="0" fontId="16" fillId="7" borderId="168" xfId="0" applyFont="1" applyFill="1" applyBorder="1" applyAlignment="1">
      <alignment horizontal="center" vertical="center" wrapText="1"/>
    </xf>
    <xf numFmtId="0" fontId="16" fillId="8" borderId="168" xfId="0" applyFont="1" applyFill="1" applyBorder="1" applyAlignment="1">
      <alignment horizontal="center" vertical="center" wrapText="1"/>
    </xf>
    <xf numFmtId="3" fontId="9" fillId="0" borderId="23" xfId="0" applyNumberFormat="1" applyFont="1" applyBorder="1" applyAlignment="1">
      <alignment horizontal="left" vertical="center"/>
    </xf>
    <xf numFmtId="3" fontId="9" fillId="0" borderId="25" xfId="0" applyNumberFormat="1" applyFont="1" applyBorder="1" applyAlignment="1">
      <alignment horizontal="left" vertical="center"/>
    </xf>
    <xf numFmtId="3" fontId="12" fillId="0" borderId="19" xfId="0" applyNumberFormat="1" applyFont="1" applyBorder="1" applyAlignment="1">
      <alignment vertical="center"/>
    </xf>
    <xf numFmtId="3" fontId="9" fillId="0" borderId="27" xfId="0" applyNumberFormat="1" applyFont="1" applyBorder="1" applyAlignment="1">
      <alignment horizontal="left" vertical="center"/>
    </xf>
    <xf numFmtId="0" fontId="0" fillId="0" borderId="0" xfId="0" applyAlignment="1">
      <alignment vertical="center"/>
    </xf>
    <xf numFmtId="168" fontId="9" fillId="0" borderId="32" xfId="0" applyNumberFormat="1" applyFont="1" applyBorder="1" applyAlignment="1">
      <alignment horizontal="center" vertical="center"/>
    </xf>
    <xf numFmtId="168" fontId="11" fillId="0" borderId="32" xfId="0" applyNumberFormat="1" applyFont="1" applyBorder="1" applyAlignment="1">
      <alignment horizontal="center" vertical="center"/>
    </xf>
    <xf numFmtId="168" fontId="12" fillId="0" borderId="32" xfId="0" applyNumberFormat="1" applyFont="1" applyBorder="1" applyAlignment="1">
      <alignment horizontal="center" vertical="center"/>
    </xf>
    <xf numFmtId="168" fontId="9" fillId="0" borderId="34" xfId="0" applyNumberFormat="1" applyFont="1" applyBorder="1" applyAlignment="1">
      <alignment horizontal="center" vertical="center"/>
    </xf>
    <xf numFmtId="3" fontId="11" fillId="0" borderId="19" xfId="0" applyNumberFormat="1" applyFont="1" applyBorder="1" applyAlignment="1">
      <alignment horizontal="right" vertical="center"/>
    </xf>
    <xf numFmtId="0" fontId="0" fillId="0" borderId="29" xfId="0" applyBorder="1" applyAlignment="1">
      <alignment vertical="center"/>
    </xf>
    <xf numFmtId="0" fontId="0" fillId="0" borderId="7" xfId="0" applyBorder="1" applyAlignment="1">
      <alignment vertical="center"/>
    </xf>
    <xf numFmtId="3" fontId="8" fillId="0" borderId="96" xfId="0" applyNumberFormat="1" applyFont="1" applyBorder="1" applyAlignment="1">
      <alignment vertical="center"/>
    </xf>
    <xf numFmtId="3" fontId="8" fillId="0" borderId="89" xfId="0" applyNumberFormat="1" applyFont="1" applyBorder="1" applyAlignment="1">
      <alignment vertical="center"/>
    </xf>
    <xf numFmtId="4" fontId="6" fillId="7" borderId="170" xfId="0" applyNumberFormat="1" applyFont="1" applyFill="1" applyBorder="1" applyAlignment="1">
      <alignment horizontal="center" vertical="center" wrapText="1"/>
    </xf>
    <xf numFmtId="168" fontId="32" fillId="0" borderId="101" xfId="0" applyNumberFormat="1" applyFont="1" applyBorder="1" applyAlignment="1">
      <alignment horizontal="center"/>
    </xf>
    <xf numFmtId="168" fontId="0" fillId="0" borderId="101" xfId="0" applyNumberFormat="1" applyBorder="1" applyAlignment="1">
      <alignment horizontal="center" vertical="center"/>
    </xf>
    <xf numFmtId="4" fontId="32" fillId="10" borderId="0" xfId="0" applyNumberFormat="1" applyFont="1" applyFill="1"/>
    <xf numFmtId="4" fontId="32" fillId="0" borderId="0" xfId="0" applyNumberFormat="1" applyFont="1" applyAlignment="1">
      <alignment vertical="center"/>
    </xf>
    <xf numFmtId="4" fontId="33" fillId="0" borderId="0" xfId="0" applyNumberFormat="1" applyFont="1"/>
    <xf numFmtId="4" fontId="8" fillId="3" borderId="0" xfId="0" applyNumberFormat="1" applyFont="1" applyFill="1"/>
    <xf numFmtId="168" fontId="8" fillId="0" borderId="162" xfId="0" applyNumberFormat="1" applyFont="1" applyBorder="1" applyAlignment="1">
      <alignment horizontal="center"/>
    </xf>
    <xf numFmtId="168" fontId="32" fillId="0" borderId="164" xfId="0" applyNumberFormat="1" applyFont="1" applyBorder="1" applyAlignment="1">
      <alignment horizontal="center" vertical="center"/>
    </xf>
    <xf numFmtId="168" fontId="32" fillId="0" borderId="162" xfId="0" applyNumberFormat="1" applyFont="1" applyBorder="1" applyAlignment="1">
      <alignment horizontal="center"/>
    </xf>
    <xf numFmtId="168" fontId="8" fillId="0" borderId="162" xfId="0" applyNumberFormat="1" applyFont="1" applyBorder="1" applyAlignment="1">
      <alignment horizontal="center" vertical="center"/>
    </xf>
    <xf numFmtId="168" fontId="48" fillId="0" borderId="114" xfId="0" applyNumberFormat="1" applyFont="1" applyBorder="1" applyAlignment="1">
      <alignment horizontal="center"/>
    </xf>
    <xf numFmtId="168" fontId="48" fillId="0" borderId="114" xfId="0" applyNumberFormat="1" applyFont="1" applyBorder="1" applyAlignment="1">
      <alignment horizontal="center" vertical="center"/>
    </xf>
    <xf numFmtId="4" fontId="16" fillId="7" borderId="168" xfId="0" applyNumberFormat="1" applyFont="1" applyFill="1" applyBorder="1" applyAlignment="1">
      <alignment horizontal="center" vertical="center" wrapText="1"/>
    </xf>
    <xf numFmtId="4" fontId="16" fillId="8" borderId="168" xfId="0" applyNumberFormat="1" applyFont="1" applyFill="1" applyBorder="1" applyAlignment="1">
      <alignment horizontal="center" vertical="center"/>
    </xf>
    <xf numFmtId="4" fontId="9" fillId="0" borderId="23" xfId="0" applyNumberFormat="1" applyFont="1" applyBorder="1" applyAlignment="1">
      <alignment vertical="center"/>
    </xf>
    <xf numFmtId="4" fontId="9" fillId="0" borderId="23" xfId="0" applyNumberFormat="1" applyFont="1" applyBorder="1" applyAlignment="1">
      <alignment horizontal="right" vertical="center"/>
    </xf>
    <xf numFmtId="4" fontId="9" fillId="0" borderId="25" xfId="0" applyNumberFormat="1" applyFont="1" applyBorder="1" applyAlignment="1">
      <alignment vertical="center"/>
    </xf>
    <xf numFmtId="4" fontId="9" fillId="0" borderId="25" xfId="0" applyNumberFormat="1" applyFont="1" applyBorder="1" applyAlignment="1">
      <alignment horizontal="right" vertical="center"/>
    </xf>
    <xf numFmtId="4" fontId="9" fillId="0" borderId="19" xfId="0" applyNumberFormat="1" applyFont="1" applyBorder="1" applyAlignment="1">
      <alignment vertical="center"/>
    </xf>
    <xf numFmtId="4" fontId="9" fillId="0" borderId="19" xfId="0" applyNumberFormat="1" applyFont="1" applyBorder="1" applyAlignment="1">
      <alignment horizontal="right" vertical="center"/>
    </xf>
    <xf numFmtId="4" fontId="11" fillId="0" borderId="19" xfId="0" applyNumberFormat="1" applyFont="1" applyBorder="1" applyAlignment="1">
      <alignment vertical="center"/>
    </xf>
    <xf numFmtId="4" fontId="9" fillId="0" borderId="166" xfId="0" applyNumberFormat="1" applyFont="1" applyBorder="1" applyAlignment="1">
      <alignment vertical="center"/>
    </xf>
    <xf numFmtId="4" fontId="11" fillId="0" borderId="148" xfId="0" applyNumberFormat="1" applyFont="1" applyBorder="1" applyAlignment="1">
      <alignment vertical="center"/>
    </xf>
    <xf numFmtId="4" fontId="9" fillId="0" borderId="148" xfId="0" applyNumberFormat="1" applyFont="1" applyBorder="1" applyAlignment="1">
      <alignment vertical="center"/>
    </xf>
    <xf numFmtId="3" fontId="9" fillId="0" borderId="18" xfId="0" applyNumberFormat="1" applyFont="1" applyBorder="1" applyAlignment="1">
      <alignment horizontal="center" vertical="center"/>
    </xf>
    <xf numFmtId="4" fontId="11" fillId="0" borderId="0" xfId="0" applyNumberFormat="1" applyFont="1" applyAlignment="1">
      <alignment vertical="center"/>
    </xf>
    <xf numFmtId="0" fontId="8" fillId="0" borderId="0" xfId="0" applyFont="1" applyAlignment="1">
      <alignment horizontal="center" vertical="center"/>
    </xf>
    <xf numFmtId="4" fontId="9" fillId="0" borderId="161" xfId="0" applyNumberFormat="1" applyFont="1" applyBorder="1" applyAlignment="1">
      <alignment vertical="center"/>
    </xf>
    <xf numFmtId="4" fontId="9" fillId="0" borderId="32" xfId="0" applyNumberFormat="1" applyFont="1" applyBorder="1" applyAlignment="1">
      <alignment vertical="center"/>
    </xf>
    <xf numFmtId="4" fontId="9" fillId="0" borderId="167" xfId="0" applyNumberFormat="1" applyFont="1" applyBorder="1" applyAlignment="1">
      <alignment vertical="center"/>
    </xf>
    <xf numFmtId="168" fontId="5" fillId="0" borderId="0" xfId="0" applyNumberFormat="1" applyFont="1"/>
    <xf numFmtId="168" fontId="39" fillId="0" borderId="0" xfId="0" applyNumberFormat="1" applyFont="1"/>
    <xf numFmtId="4" fontId="0" fillId="12" borderId="0" xfId="0" applyNumberFormat="1" applyFill="1"/>
    <xf numFmtId="0" fontId="53" fillId="0" borderId="0" xfId="0" applyFont="1" applyAlignment="1">
      <alignment vertical="center"/>
    </xf>
    <xf numFmtId="0" fontId="0" fillId="0" borderId="41" xfId="0" applyBorder="1" applyAlignment="1">
      <alignment vertical="center" wrapText="1"/>
    </xf>
    <xf numFmtId="3" fontId="32" fillId="3" borderId="47" xfId="0" applyNumberFormat="1" applyFont="1" applyFill="1" applyBorder="1" applyAlignment="1">
      <alignment vertical="center"/>
    </xf>
    <xf numFmtId="168" fontId="32" fillId="0" borderId="101" xfId="0" applyNumberFormat="1" applyFont="1" applyBorder="1" applyAlignment="1">
      <alignment horizontal="center" vertical="center"/>
    </xf>
    <xf numFmtId="4" fontId="33" fillId="0" borderId="0" xfId="0" applyNumberFormat="1" applyFont="1" applyAlignment="1">
      <alignment vertical="center"/>
    </xf>
    <xf numFmtId="4" fontId="8" fillId="0" borderId="0" xfId="0" applyNumberFormat="1" applyFont="1" applyAlignment="1">
      <alignment horizontal="center" vertical="center"/>
    </xf>
    <xf numFmtId="3" fontId="8" fillId="0" borderId="12" xfId="0" applyNumberFormat="1" applyFont="1" applyBorder="1" applyAlignment="1">
      <alignment vertical="center"/>
    </xf>
    <xf numFmtId="3" fontId="8" fillId="3" borderId="43" xfId="0" applyNumberFormat="1" applyFont="1" applyFill="1" applyBorder="1" applyAlignment="1">
      <alignment vertical="center"/>
    </xf>
    <xf numFmtId="3" fontId="32" fillId="3" borderId="0" xfId="0" applyNumberFormat="1" applyFont="1" applyFill="1" applyAlignment="1">
      <alignment vertical="center"/>
    </xf>
    <xf numFmtId="0" fontId="0" fillId="0" borderId="13" xfId="0" applyBorder="1" applyAlignment="1">
      <alignment vertical="center"/>
    </xf>
    <xf numFmtId="3" fontId="32" fillId="3" borderId="4" xfId="0" applyNumberFormat="1" applyFont="1" applyFill="1" applyBorder="1" applyAlignment="1">
      <alignment vertical="center"/>
    </xf>
    <xf numFmtId="3" fontId="32" fillId="3" borderId="8" xfId="0" applyNumberFormat="1" applyFont="1" applyFill="1" applyBorder="1" applyAlignment="1">
      <alignment vertical="center"/>
    </xf>
    <xf numFmtId="3" fontId="8" fillId="3" borderId="94" xfId="0" applyNumberFormat="1" applyFont="1" applyFill="1" applyBorder="1" applyAlignment="1">
      <alignment vertical="center"/>
    </xf>
    <xf numFmtId="3" fontId="0" fillId="0" borderId="0" xfId="0" applyNumberFormat="1" applyAlignment="1">
      <alignment vertical="center"/>
    </xf>
    <xf numFmtId="4" fontId="11" fillId="0" borderId="19" xfId="0" applyNumberFormat="1" applyFont="1" applyBorder="1" applyAlignment="1">
      <alignment horizontal="right" vertical="center"/>
    </xf>
    <xf numFmtId="4" fontId="12" fillId="0" borderId="19" xfId="0" applyNumberFormat="1" applyFont="1" applyBorder="1" applyAlignment="1">
      <alignment horizontal="right" vertical="center"/>
    </xf>
    <xf numFmtId="4" fontId="9" fillId="0" borderId="27" xfId="0" applyNumberFormat="1" applyFont="1" applyBorder="1" applyAlignment="1">
      <alignment horizontal="right" vertical="center"/>
    </xf>
    <xf numFmtId="3" fontId="0" fillId="13" borderId="113" xfId="0" applyNumberFormat="1" applyFill="1" applyBorder="1"/>
    <xf numFmtId="3" fontId="11" fillId="0" borderId="18" xfId="0" applyNumberFormat="1" applyFont="1" applyBorder="1" applyAlignment="1">
      <alignment horizontal="center" vertical="center"/>
    </xf>
    <xf numFmtId="3" fontId="9" fillId="0" borderId="26" xfId="0" applyNumberFormat="1" applyFont="1" applyBorder="1" applyAlignment="1">
      <alignment horizontal="center" vertical="center"/>
    </xf>
    <xf numFmtId="49" fontId="11" fillId="0" borderId="18" xfId="0" applyNumberFormat="1" applyFont="1" applyBorder="1" applyAlignment="1">
      <alignment horizontal="center" vertical="center"/>
    </xf>
    <xf numFmtId="3" fontId="9" fillId="0" borderId="24" xfId="0" applyNumberFormat="1" applyFont="1" applyBorder="1" applyAlignment="1">
      <alignment horizontal="center" vertical="center"/>
    </xf>
    <xf numFmtId="3" fontId="9" fillId="0" borderId="27" xfId="0" applyNumberFormat="1" applyFont="1" applyBorder="1" applyAlignment="1">
      <alignment vertical="center"/>
    </xf>
    <xf numFmtId="4" fontId="9" fillId="0" borderId="27" xfId="0" applyNumberFormat="1" applyFont="1" applyBorder="1" applyAlignment="1">
      <alignment vertical="center"/>
    </xf>
    <xf numFmtId="4" fontId="9" fillId="0" borderId="81" xfId="0" applyNumberFormat="1" applyFont="1" applyBorder="1" applyAlignment="1">
      <alignment vertical="center"/>
    </xf>
    <xf numFmtId="49" fontId="9" fillId="0" borderId="18" xfId="0" applyNumberFormat="1" applyFont="1" applyBorder="1" applyAlignment="1">
      <alignment horizontal="center" vertical="center"/>
    </xf>
    <xf numFmtId="4" fontId="71" fillId="0" borderId="0" xfId="0" applyNumberFormat="1" applyFont="1" applyAlignment="1">
      <alignment vertical="center"/>
    </xf>
    <xf numFmtId="4" fontId="94" fillId="0" borderId="0" xfId="0" applyNumberFormat="1" applyFont="1" applyAlignment="1">
      <alignment vertical="center"/>
    </xf>
    <xf numFmtId="4" fontId="11" fillId="10" borderId="19" xfId="0" applyNumberFormat="1" applyFont="1" applyFill="1" applyBorder="1" applyAlignment="1">
      <alignment vertical="center"/>
    </xf>
    <xf numFmtId="4" fontId="12" fillId="0" borderId="19" xfId="0" applyNumberFormat="1" applyFont="1" applyBorder="1" applyAlignment="1">
      <alignment vertical="center"/>
    </xf>
    <xf numFmtId="3" fontId="13" fillId="0" borderId="19" xfId="0" applyNumberFormat="1" applyFont="1" applyBorder="1" applyAlignment="1">
      <alignment vertical="center"/>
    </xf>
    <xf numFmtId="4" fontId="13" fillId="0" borderId="19" xfId="0" applyNumberFormat="1" applyFont="1" applyBorder="1" applyAlignment="1">
      <alignment vertical="center"/>
    </xf>
    <xf numFmtId="168" fontId="11" fillId="0" borderId="164" xfId="0" applyNumberFormat="1" applyFont="1" applyBorder="1" applyAlignment="1">
      <alignment horizontal="center" vertical="center"/>
    </xf>
    <xf numFmtId="3" fontId="11" fillId="0" borderId="32" xfId="0" applyNumberFormat="1" applyFont="1" applyBorder="1" applyAlignment="1">
      <alignment vertical="center"/>
    </xf>
    <xf numFmtId="4" fontId="11" fillId="0" borderId="171" xfId="0" applyNumberFormat="1" applyFont="1" applyBorder="1" applyAlignment="1">
      <alignment vertical="center"/>
    </xf>
    <xf numFmtId="3" fontId="11" fillId="0" borderId="162" xfId="0" applyNumberFormat="1" applyFont="1" applyBorder="1" applyAlignment="1">
      <alignment vertical="center"/>
    </xf>
    <xf numFmtId="4" fontId="11" fillId="0" borderId="101" xfId="0" applyNumberFormat="1" applyFont="1" applyBorder="1" applyAlignment="1">
      <alignment vertical="center"/>
    </xf>
    <xf numFmtId="4" fontId="11" fillId="0" borderId="18" xfId="0" applyNumberFormat="1" applyFont="1" applyBorder="1" applyAlignment="1">
      <alignment vertical="center"/>
    </xf>
    <xf numFmtId="3" fontId="11" fillId="0" borderId="89" xfId="0" applyNumberFormat="1" applyFont="1" applyBorder="1" applyAlignment="1">
      <alignment vertical="center"/>
    </xf>
    <xf numFmtId="4" fontId="9" fillId="0" borderId="101" xfId="0" applyNumberFormat="1" applyFont="1" applyBorder="1" applyAlignment="1">
      <alignment vertical="center"/>
    </xf>
    <xf numFmtId="4" fontId="11" fillId="0" borderId="162" xfId="0" applyNumberFormat="1" applyFont="1" applyBorder="1" applyAlignment="1">
      <alignment vertical="center"/>
    </xf>
    <xf numFmtId="0" fontId="49" fillId="0" borderId="41" xfId="0" applyFont="1" applyBorder="1"/>
    <xf numFmtId="0" fontId="49" fillId="0" borderId="0" xfId="0" applyFont="1"/>
    <xf numFmtId="0" fontId="49" fillId="0" borderId="89" xfId="0" applyFont="1" applyBorder="1"/>
    <xf numFmtId="4" fontId="48" fillId="0" borderId="116" xfId="0" applyNumberFormat="1" applyFont="1" applyBorder="1"/>
    <xf numFmtId="4" fontId="48" fillId="2" borderId="116" xfId="0" applyNumberFormat="1" applyFont="1" applyFill="1" applyBorder="1"/>
    <xf numFmtId="4" fontId="16" fillId="0" borderId="40" xfId="0" applyNumberFormat="1" applyFont="1" applyBorder="1" applyAlignment="1">
      <alignment horizontal="left"/>
    </xf>
    <xf numFmtId="4" fontId="16" fillId="0" borderId="40" xfId="0" applyNumberFormat="1" applyFont="1" applyBorder="1" applyAlignment="1">
      <alignment horizontal="center"/>
    </xf>
    <xf numFmtId="3" fontId="9" fillId="0" borderId="80" xfId="0" applyNumberFormat="1" applyFont="1" applyBorder="1" applyAlignment="1">
      <alignment vertical="center"/>
    </xf>
    <xf numFmtId="4" fontId="9" fillId="0" borderId="80" xfId="0" applyNumberFormat="1" applyFont="1" applyBorder="1" applyAlignment="1">
      <alignment vertical="center"/>
    </xf>
    <xf numFmtId="4" fontId="102" fillId="0" borderId="0" xfId="0" applyNumberFormat="1" applyFont="1"/>
    <xf numFmtId="4" fontId="16" fillId="8" borderId="109" xfId="0" applyNumberFormat="1" applyFont="1" applyFill="1" applyBorder="1" applyAlignment="1">
      <alignment horizontal="center" vertical="center" wrapText="1"/>
    </xf>
    <xf numFmtId="4" fontId="38" fillId="0" borderId="19" xfId="0" applyNumberFormat="1" applyFont="1" applyBorder="1"/>
    <xf numFmtId="4" fontId="48" fillId="0" borderId="19" xfId="0" applyNumberFormat="1" applyFont="1" applyBorder="1"/>
    <xf numFmtId="3" fontId="49" fillId="0" borderId="162" xfId="0" applyNumberFormat="1" applyFont="1" applyBorder="1"/>
    <xf numFmtId="3" fontId="16" fillId="0" borderId="138" xfId="0" applyNumberFormat="1" applyFont="1" applyBorder="1" applyAlignment="1">
      <alignment vertical="center"/>
    </xf>
    <xf numFmtId="3" fontId="16" fillId="0" borderId="135" xfId="0" applyNumberFormat="1" applyFont="1" applyBorder="1" applyAlignment="1">
      <alignment vertical="center"/>
    </xf>
    <xf numFmtId="3" fontId="41" fillId="0" borderId="135" xfId="0" applyNumberFormat="1" applyFont="1" applyBorder="1" applyAlignment="1">
      <alignment vertical="center"/>
    </xf>
    <xf numFmtId="3" fontId="16" fillId="0" borderId="84" xfId="0" applyNumberFormat="1" applyFont="1" applyBorder="1"/>
    <xf numFmtId="3" fontId="41" fillId="0" borderId="4" xfId="0" applyNumberFormat="1" applyFont="1" applyBorder="1"/>
    <xf numFmtId="3" fontId="14" fillId="0" borderId="84" xfId="0" applyNumberFormat="1" applyFont="1" applyBorder="1"/>
    <xf numFmtId="3" fontId="40" fillId="0" borderId="4" xfId="0" applyNumberFormat="1" applyFont="1" applyBorder="1"/>
    <xf numFmtId="3" fontId="40" fillId="0" borderId="4" xfId="0" applyNumberFormat="1" applyFont="1" applyBorder="1" applyAlignment="1">
      <alignment horizontal="right"/>
    </xf>
    <xf numFmtId="3" fontId="14" fillId="0" borderId="4" xfId="0" applyNumberFormat="1" applyFont="1" applyBorder="1" applyAlignment="1">
      <alignment horizontal="right"/>
    </xf>
    <xf numFmtId="3" fontId="14" fillId="0" borderId="6" xfId="0" applyNumberFormat="1" applyFont="1" applyBorder="1"/>
    <xf numFmtId="3" fontId="16" fillId="0" borderId="143" xfId="0" applyNumberFormat="1" applyFont="1" applyBorder="1" applyAlignment="1">
      <alignment vertical="center"/>
    </xf>
    <xf numFmtId="3" fontId="16" fillId="0" borderId="140" xfId="0" applyNumberFormat="1" applyFont="1" applyBorder="1" applyAlignment="1">
      <alignment vertical="center"/>
    </xf>
    <xf numFmtId="3" fontId="16" fillId="0" borderId="144" xfId="0" applyNumberFormat="1" applyFont="1" applyBorder="1" applyAlignment="1">
      <alignment vertical="center"/>
    </xf>
    <xf numFmtId="3" fontId="41" fillId="3" borderId="4" xfId="0" applyNumberFormat="1" applyFont="1" applyFill="1" applyBorder="1"/>
    <xf numFmtId="3" fontId="40" fillId="3" borderId="4" xfId="0" applyNumberFormat="1" applyFont="1" applyFill="1" applyBorder="1"/>
    <xf numFmtId="3" fontId="40" fillId="0" borderId="84" xfId="0" applyNumberFormat="1" applyFont="1" applyBorder="1"/>
    <xf numFmtId="3" fontId="14" fillId="0" borderId="97" xfId="0" applyNumberFormat="1" applyFont="1" applyBorder="1"/>
    <xf numFmtId="3" fontId="14" fillId="0" borderId="40" xfId="0" applyNumberFormat="1" applyFont="1" applyBorder="1"/>
    <xf numFmtId="3" fontId="16" fillId="0" borderId="149" xfId="0" applyNumberFormat="1" applyFont="1" applyBorder="1" applyAlignment="1">
      <alignment vertical="center"/>
    </xf>
    <xf numFmtId="3" fontId="16" fillId="0" borderId="150" xfId="0" applyNumberFormat="1" applyFont="1" applyBorder="1" applyAlignment="1">
      <alignment vertical="center"/>
    </xf>
    <xf numFmtId="3" fontId="16" fillId="0" borderId="82" xfId="0" applyNumberFormat="1" applyFont="1" applyBorder="1" applyAlignment="1">
      <alignment vertical="center"/>
    </xf>
    <xf numFmtId="3" fontId="16" fillId="0" borderId="52" xfId="0" applyNumberFormat="1" applyFont="1" applyBorder="1" applyAlignment="1">
      <alignment vertical="center"/>
    </xf>
    <xf numFmtId="3" fontId="16" fillId="0" borderId="4" xfId="0" applyNumberFormat="1" applyFont="1" applyBorder="1" applyAlignment="1">
      <alignment vertical="center"/>
    </xf>
    <xf numFmtId="3" fontId="14" fillId="0" borderId="82" xfId="0" applyNumberFormat="1" applyFont="1" applyBorder="1"/>
    <xf numFmtId="3" fontId="14" fillId="0" borderId="4" xfId="0" applyNumberFormat="1" applyFont="1" applyBorder="1" applyAlignment="1">
      <alignment vertical="center"/>
    </xf>
    <xf numFmtId="3" fontId="14" fillId="0" borderId="56" xfId="0" applyNumberFormat="1" applyFont="1" applyBorder="1"/>
    <xf numFmtId="3" fontId="16" fillId="0" borderId="82" xfId="0" applyNumberFormat="1" applyFont="1" applyBorder="1"/>
    <xf numFmtId="3" fontId="16" fillId="0" borderId="52" xfId="0" applyNumberFormat="1" applyFont="1" applyBorder="1"/>
    <xf numFmtId="3" fontId="16" fillId="0" borderId="56" xfId="0" applyNumberFormat="1" applyFont="1" applyBorder="1" applyAlignment="1">
      <alignment vertical="center"/>
    </xf>
    <xf numFmtId="3" fontId="14" fillId="0" borderId="52" xfId="0" applyNumberFormat="1" applyFont="1" applyBorder="1"/>
    <xf numFmtId="3" fontId="14" fillId="0" borderId="82" xfId="0" applyNumberFormat="1" applyFont="1" applyBorder="1" applyAlignment="1">
      <alignment vertical="center"/>
    </xf>
    <xf numFmtId="3" fontId="14" fillId="0" borderId="0" xfId="0" applyNumberFormat="1" applyFont="1" applyAlignment="1">
      <alignment vertical="center"/>
    </xf>
    <xf numFmtId="3" fontId="41" fillId="0" borderId="101" xfId="0" applyNumberFormat="1" applyFont="1" applyBorder="1" applyAlignment="1">
      <alignment vertical="center"/>
    </xf>
    <xf numFmtId="3" fontId="16" fillId="0" borderId="101" xfId="0" applyNumberFormat="1" applyFont="1" applyBorder="1" applyAlignment="1">
      <alignment vertical="center"/>
    </xf>
    <xf numFmtId="3" fontId="16" fillId="0" borderId="84" xfId="0" applyNumberFormat="1" applyFont="1" applyBorder="1" applyAlignment="1">
      <alignment vertical="center"/>
    </xf>
    <xf numFmtId="3" fontId="16" fillId="0" borderId="32" xfId="0" applyNumberFormat="1" applyFont="1" applyBorder="1" applyAlignment="1">
      <alignment vertical="center"/>
    </xf>
    <xf numFmtId="3" fontId="41" fillId="0" borderId="32" xfId="0" applyNumberFormat="1" applyFont="1" applyBorder="1" applyAlignment="1">
      <alignment vertical="center"/>
    </xf>
    <xf numFmtId="3" fontId="14" fillId="0" borderId="32" xfId="0" applyNumberFormat="1" applyFont="1" applyBorder="1"/>
    <xf numFmtId="3" fontId="16" fillId="0" borderId="10" xfId="0" applyNumberFormat="1" applyFont="1" applyBorder="1" applyAlignment="1">
      <alignment vertical="center"/>
    </xf>
    <xf numFmtId="3" fontId="16" fillId="0" borderId="19" xfId="0" applyNumberFormat="1" applyFont="1" applyBorder="1" applyAlignment="1">
      <alignment vertical="center"/>
    </xf>
    <xf numFmtId="3" fontId="16" fillId="0" borderId="4" xfId="0" applyNumberFormat="1" applyFont="1" applyBorder="1" applyAlignment="1">
      <alignment horizontal="right"/>
    </xf>
    <xf numFmtId="3" fontId="16" fillId="0" borderId="86" xfId="0" applyNumberFormat="1" applyFont="1" applyBorder="1"/>
    <xf numFmtId="3" fontId="14" fillId="0" borderId="86" xfId="0" applyNumberFormat="1" applyFont="1" applyBorder="1"/>
    <xf numFmtId="3" fontId="40" fillId="0" borderId="58" xfId="0" applyNumberFormat="1" applyFont="1" applyBorder="1"/>
    <xf numFmtId="3" fontId="41" fillId="3" borderId="54" xfId="0" applyNumberFormat="1" applyFont="1" applyFill="1" applyBorder="1"/>
    <xf numFmtId="3" fontId="40" fillId="0" borderId="54" xfId="0" applyNumberFormat="1" applyFont="1" applyBorder="1"/>
    <xf numFmtId="3" fontId="14" fillId="0" borderId="10" xfId="0" applyNumberFormat="1" applyFont="1" applyBorder="1"/>
    <xf numFmtId="3" fontId="41" fillId="0" borderId="53" xfId="0" applyNumberFormat="1" applyFont="1" applyBorder="1"/>
    <xf numFmtId="3" fontId="40" fillId="0" borderId="53" xfId="0" applyNumberFormat="1" applyFont="1" applyBorder="1"/>
    <xf numFmtId="3" fontId="41" fillId="0" borderId="146" xfId="0" applyNumberFormat="1" applyFont="1" applyBorder="1" applyAlignment="1">
      <alignment vertical="center"/>
    </xf>
    <xf numFmtId="3" fontId="16" fillId="0" borderId="150" xfId="0" applyNumberFormat="1" applyFont="1" applyBorder="1"/>
    <xf numFmtId="3" fontId="41" fillId="0" borderId="52" xfId="0" applyNumberFormat="1" applyFont="1" applyBorder="1"/>
    <xf numFmtId="3" fontId="16" fillId="0" borderId="10" xfId="0" applyNumberFormat="1" applyFont="1" applyBorder="1"/>
    <xf numFmtId="3" fontId="14" fillId="0" borderId="5" xfId="0" applyNumberFormat="1" applyFont="1" applyBorder="1"/>
    <xf numFmtId="3" fontId="14" fillId="0" borderId="156" xfId="0" applyNumberFormat="1" applyFont="1" applyBorder="1"/>
    <xf numFmtId="3" fontId="14" fillId="0" borderId="158" xfId="0" applyNumberFormat="1" applyFont="1" applyBorder="1"/>
    <xf numFmtId="3" fontId="14" fillId="0" borderId="152" xfId="0" applyNumberFormat="1" applyFont="1" applyBorder="1"/>
    <xf numFmtId="3" fontId="14" fillId="0" borderId="157" xfId="0" applyNumberFormat="1" applyFont="1" applyBorder="1"/>
    <xf numFmtId="3" fontId="14" fillId="0" borderId="153" xfId="0" applyNumberFormat="1" applyFont="1" applyBorder="1"/>
    <xf numFmtId="3" fontId="6" fillId="0" borderId="156" xfId="0" applyNumberFormat="1" applyFont="1" applyBorder="1" applyAlignment="1">
      <alignment vertical="center"/>
    </xf>
    <xf numFmtId="3" fontId="43" fillId="0" borderId="153" xfId="0" applyNumberFormat="1" applyFont="1" applyBorder="1" applyAlignment="1">
      <alignment vertical="center"/>
    </xf>
    <xf numFmtId="3" fontId="6" fillId="0" borderId="157" xfId="0" applyNumberFormat="1" applyFont="1" applyBorder="1" applyAlignment="1">
      <alignment vertical="center"/>
    </xf>
    <xf numFmtId="3" fontId="6" fillId="0" borderId="153" xfId="0" applyNumberFormat="1" applyFont="1" applyBorder="1" applyAlignment="1">
      <alignment vertical="center"/>
    </xf>
    <xf numFmtId="3" fontId="6" fillId="0" borderId="50" xfId="0" applyNumberFormat="1" applyFont="1" applyBorder="1" applyAlignment="1">
      <alignment horizontal="right" vertical="center"/>
    </xf>
    <xf numFmtId="3" fontId="35" fillId="0" borderId="4" xfId="0" applyNumberFormat="1" applyFont="1" applyBorder="1" applyAlignment="1">
      <alignment horizontal="right" vertical="center"/>
    </xf>
    <xf numFmtId="3" fontId="0" fillId="0" borderId="50" xfId="0" applyNumberFormat="1" applyBorder="1" applyAlignment="1">
      <alignment horizontal="right"/>
    </xf>
    <xf numFmtId="3" fontId="53" fillId="0" borderId="4" xfId="0" applyNumberFormat="1" applyFont="1" applyBorder="1" applyAlignment="1">
      <alignment horizontal="right"/>
    </xf>
    <xf numFmtId="3" fontId="0" fillId="0" borderId="4" xfId="0" applyNumberFormat="1" applyBorder="1" applyAlignment="1">
      <alignment horizontal="center"/>
    </xf>
    <xf numFmtId="3" fontId="68" fillId="0" borderId="4" xfId="0" applyNumberFormat="1" applyFont="1" applyBorder="1" applyAlignment="1">
      <alignment horizontal="right"/>
    </xf>
    <xf numFmtId="3" fontId="68" fillId="0" borderId="50" xfId="0" applyNumberFormat="1" applyFont="1" applyBorder="1" applyAlignment="1">
      <alignment horizontal="right"/>
    </xf>
    <xf numFmtId="3" fontId="68" fillId="0" borderId="4" xfId="0" applyNumberFormat="1" applyFont="1" applyBorder="1"/>
    <xf numFmtId="3" fontId="43" fillId="0" borderId="4" xfId="0" applyNumberFormat="1" applyFont="1" applyBorder="1" applyAlignment="1">
      <alignment horizontal="right" vertical="center"/>
    </xf>
    <xf numFmtId="3" fontId="43" fillId="0" borderId="50" xfId="0" applyNumberFormat="1" applyFont="1" applyBorder="1" applyAlignment="1">
      <alignment horizontal="right" vertical="center"/>
    </xf>
    <xf numFmtId="3" fontId="68" fillId="0" borderId="0" xfId="0" applyNumberFormat="1" applyFont="1" applyAlignment="1">
      <alignment horizontal="right"/>
    </xf>
    <xf numFmtId="3" fontId="8" fillId="0" borderId="39" xfId="0" applyNumberFormat="1" applyFont="1" applyBorder="1" applyAlignment="1">
      <alignment vertical="center"/>
    </xf>
    <xf numFmtId="3" fontId="8" fillId="0" borderId="39" xfId="0" applyNumberFormat="1" applyFont="1" applyBorder="1"/>
    <xf numFmtId="3" fontId="8" fillId="0" borderId="126" xfId="0" applyNumberFormat="1" applyFont="1" applyBorder="1"/>
    <xf numFmtId="3" fontId="32" fillId="0" borderId="40" xfId="0" applyNumberFormat="1" applyFont="1" applyBorder="1" applyAlignment="1">
      <alignment vertical="center"/>
    </xf>
    <xf numFmtId="3" fontId="32" fillId="0" borderId="40" xfId="0" applyNumberFormat="1" applyFont="1" applyBorder="1"/>
    <xf numFmtId="3" fontId="32" fillId="0" borderId="0" xfId="0" applyNumberFormat="1" applyFont="1" applyAlignment="1">
      <alignment vertical="center"/>
    </xf>
    <xf numFmtId="3" fontId="8" fillId="0" borderId="43" xfId="0" applyNumberFormat="1" applyFont="1" applyBorder="1" applyAlignment="1">
      <alignment vertical="center"/>
    </xf>
    <xf numFmtId="3" fontId="32" fillId="3" borderId="40" xfId="0" applyNumberFormat="1" applyFont="1" applyFill="1" applyBorder="1" applyAlignment="1">
      <alignment vertical="center"/>
    </xf>
    <xf numFmtId="3" fontId="33" fillId="0" borderId="40" xfId="0" applyNumberFormat="1" applyFont="1" applyBorder="1" applyAlignment="1">
      <alignment vertical="center"/>
    </xf>
    <xf numFmtId="3" fontId="32" fillId="0" borderId="40" xfId="0" applyNumberFormat="1" applyFont="1" applyBorder="1" applyAlignment="1">
      <alignment vertical="center" wrapText="1"/>
    </xf>
    <xf numFmtId="3" fontId="32" fillId="0" borderId="74" xfId="0" applyNumberFormat="1" applyFont="1" applyBorder="1" applyAlignment="1">
      <alignment vertical="center" wrapText="1"/>
    </xf>
    <xf numFmtId="3" fontId="0" fillId="0" borderId="13" xfId="0" applyNumberFormat="1" applyBorder="1" applyAlignment="1">
      <alignment vertical="center"/>
    </xf>
    <xf numFmtId="3" fontId="0" fillId="0" borderId="9" xfId="0" applyNumberFormat="1" applyBorder="1" applyAlignment="1">
      <alignment vertical="center"/>
    </xf>
    <xf numFmtId="3" fontId="0" fillId="0" borderId="14" xfId="0" applyNumberFormat="1" applyBorder="1" applyAlignment="1">
      <alignment vertical="center"/>
    </xf>
    <xf numFmtId="3" fontId="0" fillId="0" borderId="9" xfId="0" applyNumberFormat="1" applyBorder="1"/>
    <xf numFmtId="3" fontId="0" fillId="0" borderId="89" xfId="0" applyNumberFormat="1" applyBorder="1"/>
    <xf numFmtId="3" fontId="0" fillId="0" borderId="29" xfId="0" applyNumberFormat="1" applyBorder="1" applyAlignment="1">
      <alignment vertical="center"/>
    </xf>
    <xf numFmtId="3" fontId="0" fillId="0" borderId="7" xfId="0" applyNumberFormat="1" applyBorder="1" applyAlignment="1">
      <alignment vertical="center"/>
    </xf>
    <xf numFmtId="3" fontId="8" fillId="0" borderId="94" xfId="0" applyNumberFormat="1" applyFont="1" applyBorder="1" applyAlignment="1">
      <alignment vertical="center"/>
    </xf>
    <xf numFmtId="3" fontId="8" fillId="0" borderId="162" xfId="0" applyNumberFormat="1" applyFont="1" applyBorder="1" applyAlignment="1">
      <alignment vertical="center"/>
    </xf>
    <xf numFmtId="3" fontId="33" fillId="0" borderId="0" xfId="0" applyNumberFormat="1" applyFont="1" applyAlignment="1">
      <alignment vertical="center"/>
    </xf>
    <xf numFmtId="3" fontId="33" fillId="0" borderId="8" xfId="0" applyNumberFormat="1" applyFont="1" applyBorder="1" applyAlignment="1">
      <alignment vertical="center"/>
    </xf>
    <xf numFmtId="3" fontId="32" fillId="0" borderId="74" xfId="0" applyNumberFormat="1" applyFont="1" applyBorder="1" applyAlignment="1">
      <alignment vertical="center"/>
    </xf>
    <xf numFmtId="3" fontId="32" fillId="0" borderId="97" xfId="0" applyNumberFormat="1" applyFont="1" applyBorder="1" applyAlignment="1">
      <alignment vertical="center"/>
    </xf>
    <xf numFmtId="3" fontId="33" fillId="0" borderId="46" xfId="0" applyNumberFormat="1" applyFont="1" applyBorder="1" applyAlignment="1">
      <alignment vertical="center"/>
    </xf>
    <xf numFmtId="3" fontId="33" fillId="3" borderId="8" xfId="0" applyNumberFormat="1" applyFont="1" applyFill="1" applyBorder="1" applyAlignment="1">
      <alignment vertical="center"/>
    </xf>
    <xf numFmtId="3" fontId="32" fillId="3" borderId="45" xfId="0" applyNumberFormat="1" applyFont="1" applyFill="1" applyBorder="1" applyAlignment="1">
      <alignment vertical="center"/>
    </xf>
    <xf numFmtId="3" fontId="33" fillId="0" borderId="10" xfId="0" applyNumberFormat="1" applyFont="1" applyBorder="1" applyAlignment="1">
      <alignment vertical="center"/>
    </xf>
    <xf numFmtId="3" fontId="33" fillId="0" borderId="94" xfId="0" applyNumberFormat="1" applyFont="1" applyBorder="1" applyAlignment="1">
      <alignment vertical="center"/>
    </xf>
    <xf numFmtId="3" fontId="33" fillId="3" borderId="94" xfId="0" applyNumberFormat="1" applyFont="1" applyFill="1" applyBorder="1" applyAlignment="1">
      <alignment vertical="center"/>
    </xf>
    <xf numFmtId="3" fontId="32" fillId="3" borderId="95" xfId="0" applyNumberFormat="1" applyFont="1" applyFill="1" applyBorder="1" applyAlignment="1">
      <alignment vertical="center"/>
    </xf>
    <xf numFmtId="3" fontId="32" fillId="0" borderId="95" xfId="0" applyNumberFormat="1" applyFont="1" applyBorder="1" applyAlignment="1">
      <alignment vertical="center"/>
    </xf>
    <xf numFmtId="3" fontId="33" fillId="0" borderId="95" xfId="0" applyNumberFormat="1" applyFont="1" applyBorder="1" applyAlignment="1">
      <alignment vertical="center"/>
    </xf>
    <xf numFmtId="3" fontId="32" fillId="0" borderId="95" xfId="0" applyNumberFormat="1" applyFont="1" applyBorder="1" applyAlignment="1">
      <alignment vertical="center" wrapText="1"/>
    </xf>
    <xf numFmtId="3" fontId="32" fillId="0" borderId="170" xfId="0" applyNumberFormat="1" applyFont="1" applyBorder="1" applyAlignment="1">
      <alignment vertical="center" wrapText="1"/>
    </xf>
    <xf numFmtId="3" fontId="32" fillId="0" borderId="45" xfId="0" applyNumberFormat="1" applyFont="1" applyBorder="1" applyAlignment="1">
      <alignment vertical="center"/>
    </xf>
    <xf numFmtId="3" fontId="97" fillId="0" borderId="89" xfId="0" applyNumberFormat="1" applyFont="1" applyBorder="1" applyAlignment="1">
      <alignment vertical="center"/>
    </xf>
    <xf numFmtId="3" fontId="97" fillId="3" borderId="96" xfId="0" applyNumberFormat="1" applyFont="1" applyFill="1" applyBorder="1" applyAlignment="1">
      <alignment vertical="center"/>
    </xf>
    <xf numFmtId="3" fontId="8" fillId="3" borderId="96" xfId="0" applyNumberFormat="1" applyFont="1" applyFill="1" applyBorder="1" applyAlignment="1">
      <alignment vertical="center"/>
    </xf>
    <xf numFmtId="3" fontId="8" fillId="0" borderId="95" xfId="0" applyNumberFormat="1" applyFont="1" applyBorder="1" applyAlignment="1">
      <alignment vertical="center" wrapText="1"/>
    </xf>
    <xf numFmtId="3" fontId="8" fillId="0" borderId="170" xfId="0" applyNumberFormat="1" applyFont="1" applyBorder="1" applyAlignment="1">
      <alignment vertical="center" wrapText="1"/>
    </xf>
    <xf numFmtId="3" fontId="33" fillId="3" borderId="47" xfId="0" applyNumberFormat="1" applyFont="1" applyFill="1" applyBorder="1" applyAlignment="1">
      <alignment vertical="center"/>
    </xf>
    <xf numFmtId="3" fontId="32" fillId="0" borderId="98" xfId="0" applyNumberFormat="1" applyFont="1" applyBorder="1" applyAlignment="1">
      <alignment vertical="center"/>
    </xf>
    <xf numFmtId="3" fontId="33" fillId="0" borderId="99" xfId="0" applyNumberFormat="1" applyFont="1" applyBorder="1" applyAlignment="1">
      <alignment vertical="center"/>
    </xf>
    <xf numFmtId="3" fontId="33" fillId="3" borderId="0" xfId="0" applyNumberFormat="1" applyFont="1" applyFill="1" applyAlignment="1">
      <alignment vertical="center"/>
    </xf>
    <xf numFmtId="3" fontId="85" fillId="0" borderId="113" xfId="5" applyNumberFormat="1" applyFont="1" applyBorder="1"/>
    <xf numFmtId="3" fontId="86" fillId="3" borderId="113" xfId="5" applyNumberFormat="1" applyFont="1" applyFill="1" applyBorder="1"/>
    <xf numFmtId="3" fontId="87" fillId="0" borderId="113" xfId="5" applyNumberFormat="1" applyFont="1" applyBorder="1" applyAlignment="1">
      <alignment horizontal="left"/>
    </xf>
    <xf numFmtId="3" fontId="85" fillId="0" borderId="113" xfId="5" applyNumberFormat="1" applyFont="1" applyBorder="1" applyAlignment="1">
      <alignment horizontal="left"/>
    </xf>
    <xf numFmtId="3" fontId="85" fillId="0" borderId="113" xfId="5" applyNumberFormat="1" applyFont="1" applyBorder="1" applyAlignment="1">
      <alignment horizontal="right"/>
    </xf>
    <xf numFmtId="3" fontId="50" fillId="0" borderId="113" xfId="5" applyNumberFormat="1" applyFont="1" applyBorder="1"/>
    <xf numFmtId="3" fontId="49" fillId="0" borderId="113" xfId="5" applyNumberFormat="1" applyFont="1" applyBorder="1" applyAlignment="1">
      <alignment horizontal="left"/>
    </xf>
    <xf numFmtId="3" fontId="49" fillId="3" borderId="113" xfId="5" applyNumberFormat="1" applyFont="1" applyFill="1" applyBorder="1" applyAlignment="1">
      <alignment horizontal="left"/>
    </xf>
    <xf numFmtId="3" fontId="104" fillId="3" borderId="113" xfId="5" applyNumberFormat="1" applyFont="1" applyFill="1" applyBorder="1" applyAlignment="1">
      <alignment horizontal="left"/>
    </xf>
    <xf numFmtId="3" fontId="93" fillId="5" borderId="113" xfId="5" applyNumberFormat="1" applyFont="1" applyFill="1" applyBorder="1"/>
    <xf numFmtId="3" fontId="93" fillId="3" borderId="113" xfId="5" applyNumberFormat="1" applyFont="1" applyFill="1" applyBorder="1"/>
    <xf numFmtId="3" fontId="85" fillId="3" borderId="121" xfId="5" applyNumberFormat="1" applyFont="1" applyFill="1" applyBorder="1" applyAlignment="1">
      <alignment horizontal="left"/>
    </xf>
    <xf numFmtId="3" fontId="85" fillId="3" borderId="121" xfId="5" applyNumberFormat="1" applyFont="1" applyFill="1" applyBorder="1"/>
    <xf numFmtId="3" fontId="85" fillId="3" borderId="121" xfId="5" applyNumberFormat="1" applyFont="1" applyFill="1" applyBorder="1" applyAlignment="1">
      <alignment horizontal="right"/>
    </xf>
    <xf numFmtId="3" fontId="50" fillId="2" borderId="113" xfId="0" applyNumberFormat="1" applyFont="1" applyFill="1" applyBorder="1"/>
    <xf numFmtId="3" fontId="38" fillId="2" borderId="113" xfId="0" applyNumberFormat="1" applyFont="1" applyFill="1" applyBorder="1"/>
    <xf numFmtId="3" fontId="49" fillId="0" borderId="113" xfId="0" applyNumberFormat="1" applyFont="1" applyBorder="1" applyAlignment="1">
      <alignment horizontal="right"/>
    </xf>
    <xf numFmtId="3" fontId="48" fillId="0" borderId="113" xfId="0" applyNumberFormat="1" applyFont="1" applyBorder="1" applyAlignment="1">
      <alignment horizontal="right"/>
    </xf>
    <xf numFmtId="3" fontId="48" fillId="2" borderId="113" xfId="0" applyNumberFormat="1" applyFont="1" applyFill="1" applyBorder="1"/>
    <xf numFmtId="3" fontId="38" fillId="0" borderId="113" xfId="0" applyNumberFormat="1" applyFont="1" applyBorder="1" applyAlignment="1">
      <alignment horizontal="right"/>
    </xf>
    <xf numFmtId="3" fontId="38" fillId="2" borderId="78" xfId="0" applyNumberFormat="1" applyFont="1" applyFill="1" applyBorder="1"/>
    <xf numFmtId="3" fontId="50" fillId="0" borderId="40" xfId="0" applyNumberFormat="1" applyFont="1" applyBorder="1"/>
    <xf numFmtId="3" fontId="49" fillId="0" borderId="40" xfId="0" applyNumberFormat="1" applyFont="1" applyBorder="1"/>
    <xf numFmtId="3" fontId="48" fillId="2" borderId="78" xfId="0" applyNumberFormat="1" applyFont="1" applyFill="1" applyBorder="1"/>
    <xf numFmtId="3" fontId="51" fillId="0" borderId="40" xfId="0" applyNumberFormat="1" applyFont="1" applyBorder="1" applyAlignment="1">
      <alignment horizontal="right"/>
    </xf>
    <xf numFmtId="3" fontId="93" fillId="3" borderId="40" xfId="0" applyNumberFormat="1" applyFont="1" applyFill="1" applyBorder="1"/>
    <xf numFmtId="3" fontId="38" fillId="0" borderId="4" xfId="0" applyNumberFormat="1" applyFont="1" applyBorder="1"/>
    <xf numFmtId="3" fontId="50" fillId="0" borderId="4" xfId="0" applyNumberFormat="1" applyFont="1" applyBorder="1" applyAlignment="1">
      <alignment horizontal="center"/>
    </xf>
    <xf numFmtId="3" fontId="49" fillId="0" borderId="84" xfId="0" applyNumberFormat="1" applyFont="1" applyBorder="1"/>
    <xf numFmtId="3" fontId="49" fillId="0" borderId="87" xfId="0" applyNumberFormat="1" applyFont="1" applyBorder="1"/>
    <xf numFmtId="3" fontId="49" fillId="0" borderId="101" xfId="0" applyNumberFormat="1" applyFont="1" applyBorder="1" applyAlignment="1">
      <alignment horizontal="right"/>
    </xf>
    <xf numFmtId="3" fontId="49" fillId="0" borderId="155" xfId="0" applyNumberFormat="1" applyFont="1" applyBorder="1"/>
    <xf numFmtId="3" fontId="49" fillId="0" borderId="96" xfId="0" applyNumberFormat="1" applyFont="1" applyBorder="1"/>
    <xf numFmtId="3" fontId="49" fillId="0" borderId="96" xfId="0" applyNumberFormat="1" applyFont="1" applyBorder="1" applyAlignment="1">
      <alignment horizontal="right"/>
    </xf>
    <xf numFmtId="3" fontId="49" fillId="0" borderId="94" xfId="0" applyNumberFormat="1" applyFont="1" applyBorder="1"/>
    <xf numFmtId="3" fontId="93" fillId="0" borderId="40" xfId="0" applyNumberFormat="1" applyFont="1" applyBorder="1"/>
    <xf numFmtId="0" fontId="51" fillId="0" borderId="172" xfId="0" applyFont="1" applyBorder="1"/>
    <xf numFmtId="0" fontId="51" fillId="0" borderId="95" xfId="0" applyFont="1" applyBorder="1" applyAlignment="1">
      <alignment horizontal="center"/>
    </xf>
    <xf numFmtId="3" fontId="48" fillId="0" borderId="95" xfId="0" applyNumberFormat="1" applyFont="1" applyBorder="1"/>
    <xf numFmtId="3" fontId="51" fillId="0" borderId="95" xfId="0" applyNumberFormat="1" applyFont="1" applyBorder="1"/>
    <xf numFmtId="3" fontId="93" fillId="0" borderId="95" xfId="0" applyNumberFormat="1" applyFont="1" applyBorder="1"/>
    <xf numFmtId="168" fontId="51" fillId="0" borderId="170" xfId="0" applyNumberFormat="1" applyFont="1" applyBorder="1"/>
    <xf numFmtId="0" fontId="75" fillId="7" borderId="13" xfId="0" applyFont="1" applyFill="1" applyBorder="1" applyAlignment="1">
      <alignment horizontal="center"/>
    </xf>
    <xf numFmtId="0" fontId="75" fillId="7" borderId="31" xfId="0" applyFont="1" applyFill="1" applyBorder="1" applyAlignment="1">
      <alignment horizontal="center"/>
    </xf>
    <xf numFmtId="0" fontId="6" fillId="0" borderId="0" xfId="0" applyFont="1" applyAlignment="1">
      <alignment horizontal="left"/>
    </xf>
    <xf numFmtId="0" fontId="73" fillId="7" borderId="36" xfId="0" applyFont="1" applyFill="1" applyBorder="1" applyAlignment="1">
      <alignment horizontal="center" vertical="center" wrapText="1"/>
    </xf>
    <xf numFmtId="0" fontId="73" fillId="7" borderId="5" xfId="0" applyFont="1" applyFill="1" applyBorder="1" applyAlignment="1">
      <alignment horizontal="center" vertical="center" wrapText="1"/>
    </xf>
    <xf numFmtId="0" fontId="73" fillId="7" borderId="14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left"/>
    </xf>
    <xf numFmtId="0" fontId="16" fillId="8" borderId="104" xfId="0" applyFont="1" applyFill="1" applyBorder="1" applyAlignment="1">
      <alignment horizontal="center" vertical="center"/>
    </xf>
    <xf numFmtId="0" fontId="16" fillId="8" borderId="108" xfId="0" applyFont="1" applyFill="1" applyBorder="1" applyAlignment="1">
      <alignment horizontal="center" vertical="center"/>
    </xf>
    <xf numFmtId="0" fontId="16" fillId="8" borderId="105" xfId="0" applyFont="1" applyFill="1" applyBorder="1" applyAlignment="1">
      <alignment horizontal="center" vertical="center" wrapText="1"/>
    </xf>
    <xf numFmtId="0" fontId="16" fillId="8" borderId="109" xfId="0" applyFont="1" applyFill="1" applyBorder="1" applyAlignment="1">
      <alignment horizontal="center" vertical="center" wrapText="1"/>
    </xf>
    <xf numFmtId="0" fontId="16" fillId="8" borderId="105" xfId="0" applyFont="1" applyFill="1" applyBorder="1" applyAlignment="1">
      <alignment horizontal="center" vertical="center"/>
    </xf>
    <xf numFmtId="3" fontId="16" fillId="8" borderId="105" xfId="0" applyNumberFormat="1" applyFont="1" applyFill="1" applyBorder="1" applyAlignment="1">
      <alignment horizontal="center" vertical="center"/>
    </xf>
    <xf numFmtId="0" fontId="98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95" fillId="0" borderId="0" xfId="0" applyFont="1" applyAlignment="1">
      <alignment horizontal="center"/>
    </xf>
    <xf numFmtId="0" fontId="16" fillId="8" borderId="106" xfId="0" applyFont="1" applyFill="1" applyBorder="1" applyAlignment="1">
      <alignment horizontal="center" vertical="center"/>
    </xf>
    <xf numFmtId="0" fontId="16" fillId="8" borderId="107" xfId="0" applyFont="1" applyFill="1" applyBorder="1" applyAlignment="1">
      <alignment horizontal="center" vertical="center"/>
    </xf>
    <xf numFmtId="4" fontId="99" fillId="0" borderId="0" xfId="0" applyNumberFormat="1" applyFont="1" applyAlignment="1">
      <alignment horizontal="center"/>
    </xf>
    <xf numFmtId="0" fontId="99" fillId="0" borderId="0" xfId="0" applyFont="1" applyAlignment="1">
      <alignment horizontal="center"/>
    </xf>
    <xf numFmtId="0" fontId="9" fillId="0" borderId="45" xfId="0" applyFont="1" applyBorder="1" applyAlignment="1">
      <alignment horizontal="center"/>
    </xf>
    <xf numFmtId="0" fontId="9" fillId="0" borderId="40" xfId="0" applyFont="1" applyBorder="1" applyAlignment="1">
      <alignment horizontal="center"/>
    </xf>
    <xf numFmtId="0" fontId="9" fillId="0" borderId="74" xfId="0" applyFont="1" applyBorder="1" applyAlignment="1">
      <alignment horizontal="center"/>
    </xf>
    <xf numFmtId="0" fontId="95" fillId="0" borderId="45" xfId="0" applyFont="1" applyBorder="1" applyAlignment="1">
      <alignment horizontal="center"/>
    </xf>
    <xf numFmtId="0" fontId="95" fillId="0" borderId="40" xfId="0" applyFont="1" applyBorder="1" applyAlignment="1">
      <alignment horizontal="center"/>
    </xf>
    <xf numFmtId="0" fontId="95" fillId="0" borderId="74" xfId="0" applyFont="1" applyBorder="1" applyAlignment="1">
      <alignment horizontal="center"/>
    </xf>
    <xf numFmtId="0" fontId="16" fillId="8" borderId="69" xfId="0" applyFont="1" applyFill="1" applyBorder="1" applyAlignment="1">
      <alignment horizontal="center"/>
    </xf>
    <xf numFmtId="0" fontId="16" fillId="8" borderId="61" xfId="0" applyFont="1" applyFill="1" applyBorder="1" applyAlignment="1">
      <alignment horizontal="center"/>
    </xf>
    <xf numFmtId="0" fontId="16" fillId="8" borderId="70" xfId="0" applyFont="1" applyFill="1" applyBorder="1" applyAlignment="1">
      <alignment horizontal="center"/>
    </xf>
    <xf numFmtId="0" fontId="16" fillId="8" borderId="71" xfId="0" applyFont="1" applyFill="1" applyBorder="1" applyAlignment="1">
      <alignment horizontal="center"/>
    </xf>
    <xf numFmtId="0" fontId="16" fillId="8" borderId="75" xfId="0" applyFont="1" applyFill="1" applyBorder="1" applyAlignment="1">
      <alignment horizontal="center"/>
    </xf>
    <xf numFmtId="0" fontId="16" fillId="8" borderId="67" xfId="0" applyFont="1" applyFill="1" applyBorder="1" applyAlignment="1">
      <alignment horizontal="center" vertical="center" wrapText="1"/>
    </xf>
    <xf numFmtId="0" fontId="16" fillId="8" borderId="72" xfId="0" applyFont="1" applyFill="1" applyBorder="1" applyAlignment="1">
      <alignment horizontal="center" vertical="center" wrapText="1"/>
    </xf>
    <xf numFmtId="0" fontId="16" fillId="8" borderId="68" xfId="0" applyFont="1" applyFill="1" applyBorder="1" applyAlignment="1">
      <alignment horizontal="center" vertical="center" wrapText="1"/>
    </xf>
    <xf numFmtId="0" fontId="16" fillId="8" borderId="73" xfId="0" applyFont="1" applyFill="1" applyBorder="1" applyAlignment="1">
      <alignment horizontal="center" vertical="center" wrapText="1"/>
    </xf>
    <xf numFmtId="49" fontId="77" fillId="0" borderId="0" xfId="5" applyNumberFormat="1" applyAlignment="1">
      <alignment horizontal="center"/>
    </xf>
    <xf numFmtId="0" fontId="80" fillId="0" borderId="0" xfId="5" applyFont="1" applyAlignment="1">
      <alignment horizontal="center"/>
    </xf>
    <xf numFmtId="0" fontId="82" fillId="0" borderId="0" xfId="5" applyFont="1" applyAlignment="1">
      <alignment horizontal="center"/>
    </xf>
    <xf numFmtId="0" fontId="9" fillId="0" borderId="0" xfId="5" applyFont="1" applyAlignment="1">
      <alignment horizontal="center"/>
    </xf>
    <xf numFmtId="0" fontId="83" fillId="8" borderId="117" xfId="5" applyFont="1" applyFill="1" applyBorder="1" applyAlignment="1">
      <alignment horizontal="center" vertical="center"/>
    </xf>
    <xf numFmtId="0" fontId="83" fillId="8" borderId="120" xfId="5" applyFont="1" applyFill="1" applyBorder="1" applyAlignment="1">
      <alignment horizontal="center" vertical="center"/>
    </xf>
    <xf numFmtId="0" fontId="83" fillId="8" borderId="106" xfId="5" applyFont="1" applyFill="1" applyBorder="1" applyAlignment="1">
      <alignment horizontal="center" vertical="center"/>
    </xf>
    <xf numFmtId="0" fontId="83" fillId="8" borderId="118" xfId="5" applyFont="1" applyFill="1" applyBorder="1" applyAlignment="1">
      <alignment horizontal="center" vertical="center" wrapText="1"/>
    </xf>
    <xf numFmtId="0" fontId="83" fillId="8" borderId="122" xfId="5" applyFont="1" applyFill="1" applyBorder="1" applyAlignment="1">
      <alignment horizontal="center" vertical="center" wrapText="1"/>
    </xf>
    <xf numFmtId="0" fontId="83" fillId="8" borderId="119" xfId="5" applyFont="1" applyFill="1" applyBorder="1" applyAlignment="1">
      <alignment horizontal="center" vertical="center" wrapText="1"/>
    </xf>
    <xf numFmtId="0" fontId="83" fillId="8" borderId="123" xfId="5" applyFont="1" applyFill="1" applyBorder="1" applyAlignment="1">
      <alignment horizontal="center" vertical="center" wrapText="1"/>
    </xf>
    <xf numFmtId="0" fontId="16" fillId="8" borderId="36" xfId="0" applyFont="1" applyFill="1" applyBorder="1" applyAlignment="1">
      <alignment horizontal="center" vertical="center" wrapText="1"/>
    </xf>
    <xf numFmtId="0" fontId="16" fillId="8" borderId="5" xfId="0" applyFont="1" applyFill="1" applyBorder="1" applyAlignment="1">
      <alignment horizontal="center" vertical="center" wrapText="1"/>
    </xf>
    <xf numFmtId="0" fontId="16" fillId="8" borderId="47" xfId="0" applyFont="1" applyFill="1" applyBorder="1" applyAlignment="1">
      <alignment horizontal="center" vertical="center" wrapText="1"/>
    </xf>
    <xf numFmtId="0" fontId="16" fillId="8" borderId="13" xfId="0" applyFont="1" applyFill="1" applyBorder="1" applyAlignment="1">
      <alignment horizontal="center" vertical="center" wrapText="1"/>
    </xf>
    <xf numFmtId="0" fontId="16" fillId="8" borderId="127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16" fillId="8" borderId="59" xfId="0" applyFont="1" applyFill="1" applyBorder="1" applyAlignment="1">
      <alignment horizontal="center" vertical="center" wrapText="1"/>
    </xf>
    <xf numFmtId="0" fontId="16" fillId="8" borderId="44" xfId="0" applyFont="1" applyFill="1" applyBorder="1" applyAlignment="1">
      <alignment horizontal="center" vertical="center" wrapText="1"/>
    </xf>
    <xf numFmtId="0" fontId="16" fillId="8" borderId="64" xfId="0" applyFont="1" applyFill="1" applyBorder="1" applyAlignment="1">
      <alignment horizontal="center" vertical="center" wrapText="1"/>
    </xf>
    <xf numFmtId="0" fontId="16" fillId="8" borderId="65" xfId="0" applyFont="1" applyFill="1" applyBorder="1" applyAlignment="1">
      <alignment horizontal="center" vertical="center" wrapText="1"/>
    </xf>
    <xf numFmtId="0" fontId="16" fillId="8" borderId="60" xfId="0" applyFont="1" applyFill="1" applyBorder="1" applyAlignment="1">
      <alignment horizontal="center" vertical="center"/>
    </xf>
    <xf numFmtId="0" fontId="16" fillId="8" borderId="61" xfId="0" applyFont="1" applyFill="1" applyBorder="1" applyAlignment="1">
      <alignment horizontal="center" vertical="center"/>
    </xf>
    <xf numFmtId="0" fontId="16" fillId="8" borderId="62" xfId="0" applyFont="1" applyFill="1" applyBorder="1" applyAlignment="1">
      <alignment horizontal="center" vertical="center"/>
    </xf>
    <xf numFmtId="0" fontId="16" fillId="8" borderId="60" xfId="0" applyFont="1" applyFill="1" applyBorder="1" applyAlignment="1">
      <alignment horizontal="center" vertical="center" wrapText="1"/>
    </xf>
    <xf numFmtId="0" fontId="16" fillId="8" borderId="62" xfId="0" applyFont="1" applyFill="1" applyBorder="1" applyAlignment="1">
      <alignment horizontal="center" vertical="center" wrapText="1"/>
    </xf>
    <xf numFmtId="166" fontId="16" fillId="8" borderId="168" xfId="0" applyNumberFormat="1" applyFont="1" applyFill="1" applyBorder="1" applyAlignment="1">
      <alignment horizontal="center" vertical="center" wrapText="1"/>
    </xf>
    <xf numFmtId="4" fontId="16" fillId="8" borderId="168" xfId="0" applyNumberFormat="1" applyFont="1" applyFill="1" applyBorder="1" applyAlignment="1">
      <alignment horizontal="center" vertical="center" wrapText="1"/>
    </xf>
    <xf numFmtId="0" fontId="16" fillId="8" borderId="168" xfId="0" applyFont="1" applyFill="1" applyBorder="1" applyAlignment="1">
      <alignment horizontal="center" vertical="center"/>
    </xf>
    <xf numFmtId="4" fontId="16" fillId="7" borderId="168" xfId="0" applyNumberFormat="1" applyFont="1" applyFill="1" applyBorder="1" applyAlignment="1">
      <alignment horizontal="center" vertical="center" wrapText="1"/>
    </xf>
    <xf numFmtId="168" fontId="16" fillId="8" borderId="161" xfId="0" applyNumberFormat="1" applyFont="1" applyFill="1" applyBorder="1" applyAlignment="1">
      <alignment horizontal="center" vertical="center" wrapText="1"/>
    </xf>
    <xf numFmtId="168" fontId="16" fillId="8" borderId="101" xfId="0" applyNumberFormat="1" applyFont="1" applyFill="1" applyBorder="1" applyAlignment="1">
      <alignment horizontal="center" vertical="center" wrapText="1"/>
    </xf>
    <xf numFmtId="168" fontId="16" fillId="8" borderId="162" xfId="0" applyNumberFormat="1" applyFont="1" applyFill="1" applyBorder="1" applyAlignment="1">
      <alignment horizontal="center" vertical="center" wrapText="1"/>
    </xf>
    <xf numFmtId="4" fontId="16" fillId="8" borderId="168" xfId="0" applyNumberFormat="1" applyFont="1" applyFill="1" applyBorder="1" applyAlignment="1">
      <alignment horizontal="center" vertical="center"/>
    </xf>
    <xf numFmtId="0" fontId="16" fillId="8" borderId="129" xfId="0" applyFont="1" applyFill="1" applyBorder="1" applyAlignment="1">
      <alignment horizontal="center" vertical="center" wrapText="1"/>
    </xf>
    <xf numFmtId="0" fontId="16" fillId="8" borderId="83" xfId="0" applyFont="1" applyFill="1" applyBorder="1" applyAlignment="1">
      <alignment horizontal="center" vertical="center" wrapText="1"/>
    </xf>
    <xf numFmtId="0" fontId="16" fillId="8" borderId="131" xfId="0" applyFont="1" applyFill="1" applyBorder="1" applyAlignment="1">
      <alignment horizontal="center" vertical="center" wrapText="1"/>
    </xf>
    <xf numFmtId="0" fontId="16" fillId="8" borderId="133" xfId="0" applyFont="1" applyFill="1" applyBorder="1" applyAlignment="1">
      <alignment horizontal="center" vertical="center" wrapText="1"/>
    </xf>
    <xf numFmtId="0" fontId="16" fillId="8" borderId="102" xfId="0" applyFont="1" applyFill="1" applyBorder="1" applyAlignment="1">
      <alignment horizontal="center" vertical="center" wrapText="1"/>
    </xf>
    <xf numFmtId="4" fontId="16" fillId="8" borderId="130" xfId="0" applyNumberFormat="1" applyFont="1" applyFill="1" applyBorder="1" applyAlignment="1">
      <alignment horizontal="center" vertical="center" wrapText="1"/>
    </xf>
    <xf numFmtId="4" fontId="16" fillId="8" borderId="128" xfId="0" applyNumberFormat="1" applyFont="1" applyFill="1" applyBorder="1" applyAlignment="1">
      <alignment horizontal="center" vertical="center" wrapText="1"/>
    </xf>
    <xf numFmtId="0" fontId="97" fillId="0" borderId="0" xfId="0" applyFont="1" applyAlignment="1">
      <alignment horizontal="center"/>
    </xf>
    <xf numFmtId="0" fontId="16" fillId="8" borderId="130" xfId="0" applyFont="1" applyFill="1" applyBorder="1" applyAlignment="1">
      <alignment horizontal="center" vertical="center"/>
    </xf>
    <xf numFmtId="0" fontId="16" fillId="8" borderId="126" xfId="0" applyFont="1" applyFill="1" applyBorder="1" applyAlignment="1">
      <alignment horizontal="center" vertical="center"/>
    </xf>
    <xf numFmtId="0" fontId="16" fillId="8" borderId="128" xfId="0" applyFont="1" applyFill="1" applyBorder="1" applyAlignment="1">
      <alignment horizontal="center" vertical="center"/>
    </xf>
    <xf numFmtId="0" fontId="6" fillId="7" borderId="11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/>
    </xf>
    <xf numFmtId="0" fontId="6" fillId="7" borderId="37" xfId="0" applyFont="1" applyFill="1" applyBorder="1" applyAlignment="1">
      <alignment horizontal="center" vertical="center"/>
    </xf>
    <xf numFmtId="0" fontId="6" fillId="7" borderId="36" xfId="0" applyFont="1" applyFill="1" applyBorder="1" applyAlignment="1">
      <alignment horizontal="center" vertical="center"/>
    </xf>
    <xf numFmtId="0" fontId="6" fillId="7" borderId="14" xfId="0" applyFont="1" applyFill="1" applyBorder="1" applyAlignment="1">
      <alignment horizontal="center" vertical="center"/>
    </xf>
    <xf numFmtId="168" fontId="6" fillId="7" borderId="161" xfId="0" applyNumberFormat="1" applyFont="1" applyFill="1" applyBorder="1" applyAlignment="1">
      <alignment horizontal="center" vertical="center" wrapText="1"/>
    </xf>
    <xf numFmtId="168" fontId="6" fillId="7" borderId="101" xfId="0" applyNumberFormat="1" applyFont="1" applyFill="1" applyBorder="1" applyAlignment="1">
      <alignment horizontal="center" vertical="center" wrapText="1"/>
    </xf>
    <xf numFmtId="4" fontId="6" fillId="7" borderId="103" xfId="0" applyNumberFormat="1" applyFont="1" applyFill="1" applyBorder="1" applyAlignment="1">
      <alignment horizontal="center" vertical="center" wrapText="1"/>
    </xf>
    <xf numFmtId="4" fontId="6" fillId="7" borderId="169" xfId="0" applyNumberFormat="1" applyFont="1" applyFill="1" applyBorder="1" applyAlignment="1">
      <alignment horizontal="center" vertical="center" wrapText="1"/>
    </xf>
    <xf numFmtId="166" fontId="16" fillId="0" borderId="0" xfId="0" applyNumberFormat="1" applyFont="1" applyAlignment="1">
      <alignment horizontal="left"/>
    </xf>
    <xf numFmtId="166" fontId="17" fillId="0" borderId="0" xfId="0" applyNumberFormat="1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6" fillId="7" borderId="15" xfId="0" applyFont="1" applyFill="1" applyBorder="1" applyAlignment="1">
      <alignment horizontal="center" vertical="center" wrapText="1"/>
    </xf>
    <xf numFmtId="0" fontId="6" fillId="7" borderId="18" xfId="0" applyFont="1" applyFill="1" applyBorder="1" applyAlignment="1">
      <alignment horizontal="center" vertical="center" wrapText="1"/>
    </xf>
    <xf numFmtId="0" fontId="6" fillId="7" borderId="16" xfId="0" applyFont="1" applyFill="1" applyBorder="1" applyAlignment="1">
      <alignment horizontal="center" vertical="center"/>
    </xf>
    <xf numFmtId="0" fontId="6" fillId="7" borderId="19" xfId="0" applyFont="1" applyFill="1" applyBorder="1" applyAlignment="1">
      <alignment horizontal="center" vertical="center"/>
    </xf>
    <xf numFmtId="0" fontId="6" fillId="7" borderId="17" xfId="0" applyFont="1" applyFill="1" applyBorder="1" applyAlignment="1">
      <alignment horizontal="center"/>
    </xf>
    <xf numFmtId="0" fontId="6" fillId="7" borderId="2" xfId="0" applyFont="1" applyFill="1" applyBorder="1" applyAlignment="1">
      <alignment horizontal="center"/>
    </xf>
    <xf numFmtId="0" fontId="6" fillId="7" borderId="22" xfId="0" applyFont="1" applyFill="1" applyBorder="1" applyAlignment="1">
      <alignment horizontal="center"/>
    </xf>
    <xf numFmtId="168" fontId="6" fillId="7" borderId="28" xfId="0" applyNumberFormat="1" applyFont="1" applyFill="1" applyBorder="1" applyAlignment="1">
      <alignment horizontal="center" vertical="center" wrapText="1"/>
    </xf>
    <xf numFmtId="168" fontId="6" fillId="7" borderId="30" xfId="0" applyNumberFormat="1" applyFont="1" applyFill="1" applyBorder="1" applyAlignment="1">
      <alignment horizontal="center" vertical="center" wrapText="1"/>
    </xf>
    <xf numFmtId="0" fontId="6" fillId="7" borderId="90" xfId="0" applyFont="1" applyFill="1" applyBorder="1" applyAlignment="1">
      <alignment horizontal="center" vertical="center" wrapText="1"/>
    </xf>
    <xf numFmtId="0" fontId="6" fillId="7" borderId="91" xfId="0" applyFont="1" applyFill="1" applyBorder="1" applyAlignment="1">
      <alignment horizontal="center" vertical="center" wrapText="1"/>
    </xf>
    <xf numFmtId="0" fontId="6" fillId="7" borderId="92" xfId="0" applyFont="1" applyFill="1" applyBorder="1" applyAlignment="1">
      <alignment horizontal="center" vertical="center" wrapText="1"/>
    </xf>
  </cellXfs>
  <cellStyles count="7">
    <cellStyle name="Euro" xfId="2" xr:uid="{00000000-0005-0000-0000-000000000000}"/>
    <cellStyle name="Moneda" xfId="1" builtinId="4"/>
    <cellStyle name="Normal" xfId="0" builtinId="0"/>
    <cellStyle name="Normal 2" xfId="3" xr:uid="{00000000-0005-0000-0000-000003000000}"/>
    <cellStyle name="Normal 2 2" xfId="4" xr:uid="{00000000-0005-0000-0000-000004000000}"/>
    <cellStyle name="Normal 3" xfId="5" xr:uid="{00000000-0005-0000-0000-000005000000}"/>
    <cellStyle name="Normal 3 2" xfId="6" xr:uid="{00000000-0005-0000-0000-000006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2323DC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33CC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CC"/>
      <color rgb="FF0066CC"/>
      <color rgb="FFFFFFCC"/>
      <color rgb="FFFFFF99"/>
      <color rgb="FF062948"/>
      <color rgb="FF000099"/>
      <color rgb="FF000066"/>
      <color rgb="FFFFCCFF"/>
      <color rgb="FF003399"/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106680</xdr:rowOff>
    </xdr:from>
    <xdr:to>
      <xdr:col>5</xdr:col>
      <xdr:colOff>30480</xdr:colOff>
      <xdr:row>2</xdr:row>
      <xdr:rowOff>236220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268605"/>
          <a:ext cx="5574030" cy="29146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A" sz="14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RESUMEN DEL PRESUPUESTO AL MES DE</a:t>
          </a:r>
          <a:r>
            <a:rPr lang="es-PA" sz="1400" b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 MAYO </a:t>
          </a:r>
          <a:r>
            <a:rPr lang="es-PA" sz="14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2026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0" name="Line 1">
          <a:extLst>
            <a:ext uri="{FF2B5EF4-FFF2-40B4-BE49-F238E27FC236}">
              <a16:creationId xmlns:a16="http://schemas.microsoft.com/office/drawing/2014/main" id="{00000000-0008-0000-0C00-0000A4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1" name="Line 1">
          <a:extLst>
            <a:ext uri="{FF2B5EF4-FFF2-40B4-BE49-F238E27FC236}">
              <a16:creationId xmlns:a16="http://schemas.microsoft.com/office/drawing/2014/main" id="{00000000-0008-0000-0C00-0000A5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2" name="Line 1">
          <a:extLst>
            <a:ext uri="{FF2B5EF4-FFF2-40B4-BE49-F238E27FC236}">
              <a16:creationId xmlns:a16="http://schemas.microsoft.com/office/drawing/2014/main" id="{00000000-0008-0000-0C00-0000A6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3" name="Line 1">
          <a:extLst>
            <a:ext uri="{FF2B5EF4-FFF2-40B4-BE49-F238E27FC236}">
              <a16:creationId xmlns:a16="http://schemas.microsoft.com/office/drawing/2014/main" id="{00000000-0008-0000-0C00-0000A7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4" name="Line 1">
          <a:extLst>
            <a:ext uri="{FF2B5EF4-FFF2-40B4-BE49-F238E27FC236}">
              <a16:creationId xmlns:a16="http://schemas.microsoft.com/office/drawing/2014/main" id="{00000000-0008-0000-0C00-0000A8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5" name="Line 1">
          <a:extLst>
            <a:ext uri="{FF2B5EF4-FFF2-40B4-BE49-F238E27FC236}">
              <a16:creationId xmlns:a16="http://schemas.microsoft.com/office/drawing/2014/main" id="{00000000-0008-0000-0C00-0000A9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39</xdr:row>
      <xdr:rowOff>0</xdr:rowOff>
    </xdr:from>
    <xdr:to>
      <xdr:col>0</xdr:col>
      <xdr:colOff>238125</xdr:colOff>
      <xdr:row>40</xdr:row>
      <xdr:rowOff>38100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D00-00008BC60000}"/>
            </a:ext>
          </a:extLst>
        </xdr:cNvPr>
        <xdr:cNvSpPr txBox="1">
          <a:spLocks noChangeArrowheads="1"/>
        </xdr:cNvSpPr>
      </xdr:nvSpPr>
      <xdr:spPr>
        <a:xfrm>
          <a:off x="133350" y="90678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52</xdr:row>
      <xdr:rowOff>28575</xdr:rowOff>
    </xdr:from>
    <xdr:to>
      <xdr:col>3</xdr:col>
      <xdr:colOff>800100</xdr:colOff>
      <xdr:row>55</xdr:row>
      <xdr:rowOff>104775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SpPr txBox="1"/>
      </xdr:nvSpPr>
      <xdr:spPr>
        <a:xfrm>
          <a:off x="47625" y="12760325"/>
          <a:ext cx="6400800" cy="5619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A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pre05\COPIA%20MAYRA\EJECUCION%20PRESUP%20200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GRESOS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6" tint="0.59999389629810485"/>
  </sheetPr>
  <dimension ref="A1:H35"/>
  <sheetViews>
    <sheetView showGridLines="0" showZeros="0" workbookViewId="0">
      <selection activeCell="I11" sqref="I11"/>
    </sheetView>
  </sheetViews>
  <sheetFormatPr baseColWidth="10" defaultColWidth="11.42578125" defaultRowHeight="12.75"/>
  <cols>
    <col min="1" max="1" width="35.7109375" style="4" customWidth="1"/>
    <col min="2" max="2" width="15.28515625" customWidth="1"/>
    <col min="3" max="3" width="5" hidden="1" customWidth="1"/>
    <col min="4" max="4" width="16" customWidth="1"/>
    <col min="5" max="5" width="16.7109375" customWidth="1"/>
  </cols>
  <sheetData>
    <row r="1" spans="1:7">
      <c r="A1"/>
    </row>
    <row r="2" spans="1:7">
      <c r="A2"/>
    </row>
    <row r="3" spans="1:7" ht="31.9" customHeight="1">
      <c r="A3"/>
    </row>
    <row r="4" spans="1:7" ht="6.95" customHeight="1">
      <c r="A4" s="835" t="s">
        <v>0</v>
      </c>
      <c r="B4" s="307"/>
      <c r="C4" s="307"/>
      <c r="D4" s="307"/>
      <c r="E4" s="307"/>
    </row>
    <row r="5" spans="1:7">
      <c r="A5" s="836"/>
      <c r="B5" s="832" t="s">
        <v>1</v>
      </c>
      <c r="C5" s="833"/>
      <c r="D5" s="833"/>
      <c r="E5" s="833"/>
    </row>
    <row r="6" spans="1:7" ht="20.25" customHeight="1">
      <c r="A6" s="836"/>
      <c r="B6" s="308" t="s">
        <v>2</v>
      </c>
      <c r="C6" s="308" t="s">
        <v>3</v>
      </c>
      <c r="D6" s="309" t="s">
        <v>4</v>
      </c>
      <c r="E6" s="308" t="s">
        <v>5</v>
      </c>
    </row>
    <row r="7" spans="1:7" ht="6.6" customHeight="1">
      <c r="A7" s="837"/>
      <c r="B7" s="310"/>
      <c r="C7" s="310"/>
      <c r="D7" s="311"/>
      <c r="E7" s="310"/>
    </row>
    <row r="8" spans="1:7" ht="13.15" customHeight="1">
      <c r="A8" s="5"/>
      <c r="B8" s="90"/>
      <c r="C8" s="90"/>
      <c r="D8" s="201"/>
    </row>
    <row r="9" spans="1:7" ht="24.6" customHeight="1">
      <c r="A9" s="202" t="s">
        <v>6</v>
      </c>
      <c r="B9" s="203">
        <v>179349116</v>
      </c>
      <c r="C9" s="203">
        <v>0</v>
      </c>
      <c r="D9" s="204">
        <v>179349116</v>
      </c>
      <c r="E9" s="203">
        <v>64807957.32</v>
      </c>
    </row>
    <row r="10" spans="1:7" ht="15">
      <c r="A10" s="205"/>
      <c r="B10" s="206"/>
      <c r="C10" s="207"/>
      <c r="D10" s="206"/>
      <c r="E10" s="207"/>
    </row>
    <row r="11" spans="1:7">
      <c r="A11" s="208" t="s">
        <v>7</v>
      </c>
      <c r="B11" s="209">
        <v>133140570</v>
      </c>
      <c r="C11" s="210"/>
      <c r="D11" s="209">
        <v>133140570</v>
      </c>
      <c r="E11" s="210">
        <v>54639804.32</v>
      </c>
    </row>
    <row r="12" spans="1:7">
      <c r="A12" s="208"/>
      <c r="B12" s="209"/>
      <c r="C12" s="210"/>
      <c r="D12" s="209"/>
      <c r="E12" s="210"/>
      <c r="F12" s="211"/>
    </row>
    <row r="13" spans="1:7">
      <c r="A13" s="208" t="s">
        <v>8</v>
      </c>
      <c r="B13" s="209">
        <v>46208546</v>
      </c>
      <c r="C13" s="210"/>
      <c r="D13" s="209">
        <v>46208546</v>
      </c>
      <c r="E13" s="526">
        <v>10168153</v>
      </c>
      <c r="G13" s="1"/>
    </row>
    <row r="14" spans="1:7" ht="15">
      <c r="A14" s="205"/>
      <c r="B14" s="212"/>
      <c r="C14" s="213"/>
      <c r="D14" s="212"/>
      <c r="E14" s="213"/>
    </row>
    <row r="15" spans="1:7" ht="15">
      <c r="A15" s="205"/>
      <c r="B15" s="212"/>
      <c r="C15" s="213"/>
      <c r="D15" s="212"/>
      <c r="E15" s="213"/>
    </row>
    <row r="16" spans="1:7" ht="22.15" customHeight="1">
      <c r="A16" s="202" t="s">
        <v>9</v>
      </c>
      <c r="B16" s="214">
        <v>179349116</v>
      </c>
      <c r="C16" s="215">
        <v>0</v>
      </c>
      <c r="D16" s="214">
        <v>179349116</v>
      </c>
      <c r="E16" s="215">
        <v>60110445.519999996</v>
      </c>
    </row>
    <row r="17" spans="1:8" ht="16.899999999999999" customHeight="1">
      <c r="A17" s="205"/>
      <c r="B17" s="212"/>
      <c r="C17" s="213"/>
      <c r="D17" s="212"/>
      <c r="E17" s="213"/>
    </row>
    <row r="18" spans="1:8" ht="24.6" customHeight="1">
      <c r="A18" s="216" t="s">
        <v>10</v>
      </c>
      <c r="B18" s="217">
        <v>133140570</v>
      </c>
      <c r="C18" s="217">
        <v>0</v>
      </c>
      <c r="D18" s="218">
        <v>133065570</v>
      </c>
      <c r="E18" s="217">
        <v>49335505.93</v>
      </c>
      <c r="F18" s="1" t="s">
        <v>11</v>
      </c>
      <c r="H18" t="s">
        <v>12</v>
      </c>
    </row>
    <row r="19" spans="1:8" ht="22.5" customHeight="1">
      <c r="A19" s="5" t="s">
        <v>13</v>
      </c>
      <c r="B19" s="210">
        <v>46252935</v>
      </c>
      <c r="C19" s="210"/>
      <c r="D19" s="209">
        <v>46811973</v>
      </c>
      <c r="E19" s="210">
        <v>17486791.050000001</v>
      </c>
      <c r="H19" t="s">
        <v>12</v>
      </c>
    </row>
    <row r="20" spans="1:8">
      <c r="A20" s="5"/>
      <c r="B20" s="210">
        <v>0</v>
      </c>
      <c r="C20" s="210"/>
      <c r="D20" s="209"/>
      <c r="E20" s="210">
        <v>0</v>
      </c>
      <c r="H20" t="s">
        <v>12</v>
      </c>
    </row>
    <row r="21" spans="1:8">
      <c r="A21" s="5" t="s">
        <v>14</v>
      </c>
      <c r="B21" s="210">
        <v>71448026</v>
      </c>
      <c r="C21" s="210"/>
      <c r="D21" s="209">
        <v>71704070</v>
      </c>
      <c r="E21" s="210">
        <v>26819839.170000002</v>
      </c>
      <c r="H21" t="s">
        <v>12</v>
      </c>
    </row>
    <row r="22" spans="1:8">
      <c r="A22" s="5" t="s">
        <v>12</v>
      </c>
      <c r="B22" s="210">
        <v>0</v>
      </c>
      <c r="C22" s="210"/>
      <c r="D22" s="209"/>
      <c r="E22" s="210">
        <v>0</v>
      </c>
      <c r="H22" t="s">
        <v>12</v>
      </c>
    </row>
    <row r="23" spans="1:8">
      <c r="A23" s="5" t="s">
        <v>15</v>
      </c>
      <c r="B23" s="210">
        <v>15439609</v>
      </c>
      <c r="C23" s="210"/>
      <c r="D23" s="209">
        <v>14549527</v>
      </c>
      <c r="E23" s="210">
        <v>5028875.71</v>
      </c>
    </row>
    <row r="24" spans="1:8" ht="27.6" customHeight="1">
      <c r="A24" s="205"/>
      <c r="B24" s="213"/>
      <c r="C24" s="213"/>
      <c r="D24" s="212"/>
      <c r="E24" s="213"/>
    </row>
    <row r="25" spans="1:8" ht="21" customHeight="1">
      <c r="A25" s="216" t="s">
        <v>16</v>
      </c>
      <c r="B25" s="217">
        <v>46208546</v>
      </c>
      <c r="C25" s="217">
        <v>0</v>
      </c>
      <c r="D25" s="218">
        <v>46283546</v>
      </c>
      <c r="E25" s="217">
        <v>10774939.59</v>
      </c>
      <c r="F25" s="1" t="s">
        <v>12</v>
      </c>
    </row>
    <row r="26" spans="1:8" ht="23.25" customHeight="1">
      <c r="A26" s="5" t="s">
        <v>17</v>
      </c>
      <c r="B26" s="210">
        <v>39203856</v>
      </c>
      <c r="C26" s="210"/>
      <c r="D26" s="209">
        <v>29402812</v>
      </c>
      <c r="E26" s="210">
        <v>4970132.45</v>
      </c>
    </row>
    <row r="27" spans="1:8">
      <c r="A27" s="5"/>
      <c r="B27" s="210"/>
      <c r="C27" s="210"/>
      <c r="D27" s="209"/>
      <c r="E27" s="210" t="s">
        <v>12</v>
      </c>
    </row>
    <row r="28" spans="1:8">
      <c r="A28" s="5" t="s">
        <v>18</v>
      </c>
      <c r="B28" s="210">
        <v>1955170</v>
      </c>
      <c r="C28" s="210"/>
      <c r="D28" s="209">
        <v>10617660</v>
      </c>
      <c r="E28" s="210">
        <v>2368899.5</v>
      </c>
    </row>
    <row r="29" spans="1:8">
      <c r="A29" s="5"/>
      <c r="B29" s="1"/>
      <c r="C29" s="1"/>
      <c r="D29" s="219"/>
      <c r="E29" s="1" t="s">
        <v>12</v>
      </c>
    </row>
    <row r="30" spans="1:8">
      <c r="A30" s="5" t="s">
        <v>19</v>
      </c>
      <c r="B30" s="210">
        <v>3949520</v>
      </c>
      <c r="C30" s="210"/>
      <c r="D30" s="209">
        <v>4479028</v>
      </c>
      <c r="E30" s="210">
        <v>2525812.98</v>
      </c>
    </row>
    <row r="31" spans="1:8">
      <c r="A31" s="5"/>
      <c r="B31" s="209"/>
      <c r="C31" s="210"/>
      <c r="D31" s="209"/>
      <c r="E31" s="210"/>
    </row>
    <row r="32" spans="1:8">
      <c r="A32" s="5" t="s">
        <v>609</v>
      </c>
      <c r="B32" s="210">
        <v>1100000</v>
      </c>
      <c r="C32" s="210">
        <v>1100000</v>
      </c>
      <c r="D32" s="209">
        <v>1784046</v>
      </c>
      <c r="E32" s="210">
        <v>910094.66</v>
      </c>
    </row>
    <row r="33" spans="1:5" ht="15">
      <c r="A33" s="205"/>
      <c r="B33" s="313"/>
      <c r="C33" s="19"/>
      <c r="D33" s="220"/>
      <c r="E33" s="221"/>
    </row>
    <row r="34" spans="1:5">
      <c r="A34" s="47"/>
      <c r="B34" s="47"/>
      <c r="C34" s="47"/>
      <c r="D34" s="47"/>
      <c r="E34" s="47"/>
    </row>
    <row r="35" spans="1:5">
      <c r="A35" s="834" t="s">
        <v>20</v>
      </c>
      <c r="B35" s="834"/>
    </row>
  </sheetData>
  <mergeCells count="3">
    <mergeCell ref="B5:E5"/>
    <mergeCell ref="A35:B35"/>
    <mergeCell ref="A4:A7"/>
  </mergeCells>
  <pageMargins left="0.94488188976377996" right="0.74803149606299202" top="0.98425196850393704" bottom="0.98425196850393704" header="0" footer="0"/>
  <pageSetup scale="80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6" tint="0.59999389629810485"/>
  </sheetPr>
  <dimension ref="A1:R496"/>
  <sheetViews>
    <sheetView showGridLines="0" showZeros="0" zoomScale="77" zoomScaleNormal="77" workbookViewId="0">
      <selection activeCell="S48" sqref="S48"/>
    </sheetView>
  </sheetViews>
  <sheetFormatPr baseColWidth="10" defaultColWidth="11.42578125" defaultRowHeight="13.5"/>
  <cols>
    <col min="1" max="1" width="6.140625" style="3" customWidth="1"/>
    <col min="2" max="2" width="59.42578125" customWidth="1"/>
    <col min="3" max="3" width="12.5703125" customWidth="1"/>
    <col min="4" max="4" width="14.28515625" hidden="1" customWidth="1"/>
    <col min="5" max="5" width="14.140625" style="14" customWidth="1"/>
    <col min="6" max="6" width="14.28515625" style="14" customWidth="1"/>
    <col min="7" max="7" width="13.140625" customWidth="1"/>
    <col min="8" max="8" width="18.28515625" style="14" customWidth="1"/>
    <col min="9" max="9" width="14.28515625" style="14" customWidth="1"/>
    <col min="10" max="10" width="13.140625" style="14" customWidth="1"/>
    <col min="11" max="11" width="14.28515625" customWidth="1"/>
    <col min="12" max="12" width="10.85546875" hidden="1" customWidth="1"/>
    <col min="13" max="13" width="2.28515625" style="7" hidden="1" customWidth="1"/>
    <col min="14" max="14" width="16.140625" style="261" customWidth="1"/>
    <col min="15" max="15" width="15.5703125" style="262" customWidth="1"/>
    <col min="16" max="16" width="20.28515625" style="14" hidden="1" customWidth="1"/>
    <col min="17" max="17" width="11.28515625" customWidth="1"/>
  </cols>
  <sheetData>
    <row r="1" spans="1:18" ht="16.899999999999999" customHeight="1">
      <c r="A1" s="924" t="s">
        <v>60</v>
      </c>
      <c r="B1" s="924"/>
      <c r="C1" s="924"/>
      <c r="D1" s="924"/>
      <c r="E1" s="924"/>
      <c r="F1" s="924"/>
      <c r="G1" s="924"/>
      <c r="H1" s="924"/>
      <c r="I1" s="924"/>
      <c r="J1" s="924"/>
      <c r="K1" s="924"/>
      <c r="L1" s="924"/>
      <c r="M1" s="924"/>
      <c r="N1" s="924"/>
      <c r="O1" s="924"/>
    </row>
    <row r="2" spans="1:18" ht="18" customHeight="1">
      <c r="A2" s="846" t="s">
        <v>61</v>
      </c>
      <c r="B2" s="846"/>
      <c r="C2" s="846"/>
      <c r="D2" s="846"/>
      <c r="E2" s="846"/>
      <c r="F2" s="846"/>
      <c r="G2" s="846"/>
      <c r="H2" s="846"/>
      <c r="I2" s="846"/>
      <c r="J2" s="846"/>
      <c r="K2" s="846"/>
      <c r="L2" s="846"/>
      <c r="M2" s="846"/>
      <c r="N2" s="846"/>
      <c r="O2" s="846"/>
    </row>
    <row r="3" spans="1:18" ht="15.6" customHeight="1">
      <c r="A3" s="847" t="s">
        <v>491</v>
      </c>
      <c r="B3" s="847"/>
      <c r="C3" s="847"/>
      <c r="D3" s="847"/>
      <c r="E3" s="847"/>
      <c r="F3" s="847"/>
      <c r="G3" s="847"/>
      <c r="H3" s="847"/>
      <c r="I3" s="847"/>
      <c r="J3" s="847"/>
      <c r="K3" s="847"/>
      <c r="L3" s="847"/>
      <c r="M3" s="847"/>
      <c r="N3" s="847"/>
      <c r="O3" s="847"/>
      <c r="P3" s="268"/>
    </row>
    <row r="4" spans="1:18" ht="19.899999999999999" customHeight="1">
      <c r="A4" s="925" t="s">
        <v>648</v>
      </c>
      <c r="B4" s="925"/>
      <c r="C4" s="925"/>
      <c r="D4" s="925"/>
      <c r="E4" s="925"/>
      <c r="F4" s="925"/>
      <c r="G4" s="925"/>
      <c r="H4" s="925"/>
      <c r="I4" s="925"/>
      <c r="J4" s="925"/>
      <c r="K4" s="925"/>
      <c r="L4" s="925"/>
      <c r="M4" s="925"/>
      <c r="N4" s="925"/>
      <c r="O4" s="925"/>
      <c r="P4" s="269"/>
    </row>
    <row r="5" spans="1:18" ht="3" hidden="1" customHeight="1">
      <c r="A5" s="520"/>
      <c r="B5" s="9"/>
      <c r="C5" s="9"/>
      <c r="D5" s="9"/>
      <c r="E5" s="466"/>
      <c r="F5" s="466"/>
      <c r="G5" s="9"/>
      <c r="H5" s="466"/>
      <c r="I5" s="466"/>
      <c r="J5" s="466"/>
      <c r="K5" s="9"/>
      <c r="L5" s="9"/>
      <c r="M5" s="9"/>
      <c r="N5" s="259"/>
      <c r="O5" s="541"/>
    </row>
    <row r="6" spans="1:18" ht="10.9" customHeight="1">
      <c r="A6" s="520"/>
      <c r="B6" s="9"/>
      <c r="C6" s="9"/>
      <c r="D6" s="9"/>
      <c r="E6" s="466"/>
      <c r="F6" s="466"/>
      <c r="G6" s="9"/>
      <c r="H6" s="466"/>
      <c r="I6" s="466"/>
      <c r="J6" s="466"/>
      <c r="K6" s="9"/>
      <c r="L6" s="9"/>
      <c r="M6" s="9"/>
      <c r="N6" s="259"/>
      <c r="O6" s="541"/>
    </row>
    <row r="7" spans="1:18" ht="16.5" customHeight="1">
      <c r="A7" s="926" t="s">
        <v>180</v>
      </c>
      <c r="B7" s="928" t="s">
        <v>0</v>
      </c>
      <c r="C7" s="930" t="s">
        <v>48</v>
      </c>
      <c r="D7" s="931"/>
      <c r="E7" s="931"/>
      <c r="F7" s="931"/>
      <c r="G7" s="931"/>
      <c r="H7" s="931"/>
      <c r="I7" s="931"/>
      <c r="J7" s="932"/>
      <c r="K7" s="935" t="s">
        <v>602</v>
      </c>
      <c r="L7" s="936"/>
      <c r="M7" s="936"/>
      <c r="N7" s="937"/>
      <c r="O7" s="933" t="s">
        <v>40</v>
      </c>
    </row>
    <row r="8" spans="1:18" ht="27" customHeight="1">
      <c r="A8" s="927"/>
      <c r="B8" s="929"/>
      <c r="C8" s="282" t="s">
        <v>2</v>
      </c>
      <c r="D8" s="282" t="s">
        <v>534</v>
      </c>
      <c r="E8" s="282" t="s">
        <v>3</v>
      </c>
      <c r="F8" s="282" t="s">
        <v>24</v>
      </c>
      <c r="G8" s="282" t="s">
        <v>65</v>
      </c>
      <c r="H8" s="282" t="s">
        <v>41</v>
      </c>
      <c r="I8" s="469" t="s">
        <v>46</v>
      </c>
      <c r="J8" s="282" t="s">
        <v>42</v>
      </c>
      <c r="K8" s="314" t="s">
        <v>50</v>
      </c>
      <c r="L8" s="283"/>
      <c r="M8" s="283"/>
      <c r="N8" s="315" t="s">
        <v>604</v>
      </c>
      <c r="O8" s="934"/>
    </row>
    <row r="9" spans="1:18" ht="24.95" customHeight="1">
      <c r="A9" s="545" t="s">
        <v>185</v>
      </c>
      <c r="B9" s="568" t="s">
        <v>186</v>
      </c>
      <c r="C9" s="11">
        <v>208467</v>
      </c>
      <c r="D9" s="11">
        <v>0</v>
      </c>
      <c r="E9" s="597">
        <v>2965960</v>
      </c>
      <c r="F9" s="597">
        <v>2870548</v>
      </c>
      <c r="G9" s="597">
        <v>25774.59</v>
      </c>
      <c r="H9" s="597">
        <v>109481.2</v>
      </c>
      <c r="I9" s="597">
        <v>109481.2</v>
      </c>
      <c r="J9" s="597">
        <v>105973.90999999999</v>
      </c>
      <c r="K9" s="597">
        <v>2761066.8</v>
      </c>
      <c r="L9" s="597" t="e">
        <v>#REF!</v>
      </c>
      <c r="M9" s="597" t="e">
        <v>#REF!</v>
      </c>
      <c r="N9" s="598">
        <v>2856478.8</v>
      </c>
      <c r="O9" s="284">
        <v>3.8139477200868965</v>
      </c>
      <c r="P9" s="14">
        <v>83706.61</v>
      </c>
    </row>
    <row r="10" spans="1:18" ht="18" customHeight="1">
      <c r="A10" s="607" t="s">
        <v>187</v>
      </c>
      <c r="B10" s="540" t="s">
        <v>188</v>
      </c>
      <c r="C10" s="563">
        <v>166800</v>
      </c>
      <c r="D10" s="563">
        <v>0</v>
      </c>
      <c r="E10" s="601">
        <v>2322302</v>
      </c>
      <c r="F10" s="601">
        <v>2243011</v>
      </c>
      <c r="G10" s="601">
        <v>22267.43</v>
      </c>
      <c r="H10" s="601">
        <v>89228.59</v>
      </c>
      <c r="I10" s="601">
        <v>89228.59</v>
      </c>
      <c r="J10" s="601">
        <v>89228.59</v>
      </c>
      <c r="K10" s="601">
        <v>2153782.41</v>
      </c>
      <c r="L10" s="603" t="e">
        <v>#REF!</v>
      </c>
      <c r="M10" s="603" t="e">
        <v>#REF!</v>
      </c>
      <c r="N10" s="602">
        <v>2233073.41</v>
      </c>
      <c r="O10" s="573">
        <v>3.9780718864062634</v>
      </c>
      <c r="P10" s="88">
        <v>66961.16</v>
      </c>
    </row>
    <row r="11" spans="1:18" ht="18" customHeight="1">
      <c r="A11" s="636" t="s">
        <v>492</v>
      </c>
      <c r="B11" s="539" t="s">
        <v>493</v>
      </c>
      <c r="C11" s="564">
        <v>166800</v>
      </c>
      <c r="D11" s="564"/>
      <c r="E11" s="603">
        <v>2322302</v>
      </c>
      <c r="F11" s="603">
        <v>2243011</v>
      </c>
      <c r="G11" s="603">
        <v>22267.43</v>
      </c>
      <c r="H11" s="603">
        <v>89228.59</v>
      </c>
      <c r="I11" s="603">
        <v>89228.59</v>
      </c>
      <c r="J11" s="603">
        <v>89228.59</v>
      </c>
      <c r="K11" s="603">
        <v>2153782.41</v>
      </c>
      <c r="L11" s="603" t="e">
        <v>#REF!</v>
      </c>
      <c r="M11" s="603" t="e">
        <v>#REF!</v>
      </c>
      <c r="N11" s="630">
        <v>2233073.41</v>
      </c>
      <c r="O11" s="574">
        <v>3.9780718864062634</v>
      </c>
      <c r="P11" s="14">
        <v>66961.16</v>
      </c>
      <c r="R11" s="142"/>
    </row>
    <row r="12" spans="1:18" ht="18" customHeight="1">
      <c r="A12" s="641" t="s">
        <v>204</v>
      </c>
      <c r="B12" s="540" t="s">
        <v>494</v>
      </c>
      <c r="C12" s="563">
        <v>13902</v>
      </c>
      <c r="D12" s="563"/>
      <c r="E12" s="601">
        <v>245671</v>
      </c>
      <c r="F12" s="601">
        <v>241037</v>
      </c>
      <c r="G12" s="601"/>
      <c r="H12" s="601">
        <v>5638.73</v>
      </c>
      <c r="I12" s="642">
        <v>5638.73</v>
      </c>
      <c r="J12" s="601">
        <v>5638.73</v>
      </c>
      <c r="K12" s="601">
        <v>235398.27</v>
      </c>
      <c r="L12" s="601" t="e">
        <v>#REF!</v>
      </c>
      <c r="M12" s="601" t="e">
        <v>#REF!</v>
      </c>
      <c r="N12" s="602">
        <v>240032.27</v>
      </c>
      <c r="O12" s="573">
        <v>2.3393628364110071</v>
      </c>
      <c r="P12" s="88">
        <v>5638.73</v>
      </c>
    </row>
    <row r="13" spans="1:18" ht="19.5" customHeight="1">
      <c r="A13" s="641" t="s">
        <v>206</v>
      </c>
      <c r="B13" s="563" t="s">
        <v>495</v>
      </c>
      <c r="C13" s="563">
        <v>27765</v>
      </c>
      <c r="D13" s="563"/>
      <c r="E13" s="601">
        <v>397987</v>
      </c>
      <c r="F13" s="601">
        <v>386500</v>
      </c>
      <c r="G13" s="601">
        <v>3507.1600000000003</v>
      </c>
      <c r="H13" s="601">
        <v>14613.880000000001</v>
      </c>
      <c r="I13" s="601">
        <v>14613.880000000001</v>
      </c>
      <c r="J13" s="601">
        <v>11106.59</v>
      </c>
      <c r="K13" s="601">
        <v>371886.12</v>
      </c>
      <c r="L13" s="601" t="e">
        <v>#REF!</v>
      </c>
      <c r="M13" s="601" t="e">
        <v>#REF!</v>
      </c>
      <c r="N13" s="602">
        <v>383373.12</v>
      </c>
      <c r="O13" s="573">
        <v>3.781081500646831</v>
      </c>
      <c r="P13" s="88">
        <v>11106.72</v>
      </c>
    </row>
    <row r="14" spans="1:18" ht="15" customHeight="1">
      <c r="A14" s="636" t="s">
        <v>208</v>
      </c>
      <c r="B14" s="564" t="s">
        <v>496</v>
      </c>
      <c r="C14" s="564">
        <v>23595</v>
      </c>
      <c r="D14" s="564"/>
      <c r="E14" s="603">
        <v>339916</v>
      </c>
      <c r="F14" s="603">
        <v>330361</v>
      </c>
      <c r="G14" s="603">
        <v>2950.46</v>
      </c>
      <c r="H14" s="603">
        <v>12383.04</v>
      </c>
      <c r="I14" s="603">
        <v>12383.04</v>
      </c>
      <c r="J14" s="603">
        <v>9432.58</v>
      </c>
      <c r="K14" s="603">
        <v>317977.96000000002</v>
      </c>
      <c r="L14" s="603"/>
      <c r="M14" s="603"/>
      <c r="N14" s="630">
        <v>327532.96000000002</v>
      </c>
      <c r="O14" s="574">
        <v>3.7483359113212518</v>
      </c>
      <c r="P14" s="14">
        <v>9432.58</v>
      </c>
    </row>
    <row r="15" spans="1:18" ht="15" customHeight="1">
      <c r="A15" s="636" t="s">
        <v>210</v>
      </c>
      <c r="B15" s="564" t="s">
        <v>497</v>
      </c>
      <c r="C15" s="564">
        <v>2502</v>
      </c>
      <c r="D15" s="564"/>
      <c r="E15" s="603">
        <v>34839</v>
      </c>
      <c r="F15" s="603">
        <v>33667</v>
      </c>
      <c r="G15" s="603">
        <v>334.02</v>
      </c>
      <c r="H15" s="603">
        <v>1338.47</v>
      </c>
      <c r="I15" s="603">
        <v>1338.47</v>
      </c>
      <c r="J15" s="603">
        <v>1004.45</v>
      </c>
      <c r="K15" s="603">
        <v>32328.53</v>
      </c>
      <c r="L15" s="603"/>
      <c r="M15" s="603"/>
      <c r="N15" s="630">
        <v>33500.53</v>
      </c>
      <c r="O15" s="574">
        <v>3.9756141028306651</v>
      </c>
      <c r="P15" s="14">
        <v>1004.45</v>
      </c>
    </row>
    <row r="16" spans="1:18" ht="19.5" customHeight="1">
      <c r="A16" s="636" t="s">
        <v>212</v>
      </c>
      <c r="B16" s="564" t="s">
        <v>498</v>
      </c>
      <c r="C16" s="564">
        <v>1168</v>
      </c>
      <c r="D16" s="564"/>
      <c r="E16" s="603">
        <v>16261</v>
      </c>
      <c r="F16" s="603">
        <v>15713</v>
      </c>
      <c r="G16" s="603">
        <v>155.88</v>
      </c>
      <c r="H16" s="603">
        <v>624.68000000000006</v>
      </c>
      <c r="I16" s="603">
        <v>624.67999999999995</v>
      </c>
      <c r="J16" s="603">
        <v>468.67</v>
      </c>
      <c r="K16" s="603">
        <v>15088.32</v>
      </c>
      <c r="L16" s="603"/>
      <c r="M16" s="603"/>
      <c r="N16" s="630">
        <v>15636.32</v>
      </c>
      <c r="O16" s="574">
        <v>3.9755616368611983</v>
      </c>
      <c r="P16" s="14">
        <v>468.8</v>
      </c>
    </row>
    <row r="17" spans="1:16" ht="15.75" customHeight="1">
      <c r="A17" s="636" t="s">
        <v>214</v>
      </c>
      <c r="B17" s="564" t="s">
        <v>499</v>
      </c>
      <c r="C17" s="564">
        <v>500</v>
      </c>
      <c r="D17" s="564"/>
      <c r="E17" s="603">
        <v>6971</v>
      </c>
      <c r="F17" s="603">
        <v>6759</v>
      </c>
      <c r="G17" s="603">
        <v>66.8</v>
      </c>
      <c r="H17" s="603">
        <v>267.69</v>
      </c>
      <c r="I17" s="603">
        <v>267.69</v>
      </c>
      <c r="J17" s="603">
        <v>200.89</v>
      </c>
      <c r="K17" s="603">
        <v>6491.31</v>
      </c>
      <c r="L17" s="603"/>
      <c r="M17" s="603"/>
      <c r="N17" s="630">
        <v>6703.31</v>
      </c>
      <c r="O17" s="574">
        <v>3.9604971149578336</v>
      </c>
      <c r="P17" s="14">
        <v>200.89</v>
      </c>
    </row>
    <row r="18" spans="1:16" ht="0.75" customHeight="1">
      <c r="A18" s="641" t="s">
        <v>216</v>
      </c>
      <c r="B18" s="563" t="s">
        <v>596</v>
      </c>
      <c r="C18" s="563"/>
      <c r="D18" s="563"/>
      <c r="E18" s="601">
        <v>897000</v>
      </c>
      <c r="F18" s="601">
        <v>897000</v>
      </c>
      <c r="G18" s="601">
        <v>361900</v>
      </c>
      <c r="H18" s="601">
        <v>361900</v>
      </c>
      <c r="I18" s="601">
        <v>361900</v>
      </c>
      <c r="J18" s="601"/>
      <c r="K18" s="601">
        <v>535100</v>
      </c>
      <c r="L18" s="601"/>
      <c r="M18" s="601"/>
      <c r="N18" s="602">
        <v>535100</v>
      </c>
      <c r="O18" s="574">
        <v>40.345596432552952</v>
      </c>
      <c r="P18" s="88">
        <v>361900</v>
      </c>
    </row>
    <row r="19" spans="1:16" ht="5.25" hidden="1" customHeight="1">
      <c r="A19" s="641" t="s">
        <v>218</v>
      </c>
      <c r="B19" s="563" t="s">
        <v>219</v>
      </c>
      <c r="C19" s="564"/>
      <c r="D19" s="564"/>
      <c r="E19" s="603">
        <v>897000</v>
      </c>
      <c r="F19" s="603">
        <v>897000</v>
      </c>
      <c r="G19" s="603">
        <v>361900</v>
      </c>
      <c r="H19" s="603">
        <v>361900</v>
      </c>
      <c r="I19" s="603">
        <v>361900</v>
      </c>
      <c r="J19" s="603">
        <v>361900</v>
      </c>
      <c r="K19" s="603">
        <v>535100</v>
      </c>
      <c r="L19" s="603"/>
      <c r="M19" s="603"/>
      <c r="N19" s="630">
        <v>535100</v>
      </c>
      <c r="O19" s="574">
        <v>40.345596432552952</v>
      </c>
      <c r="P19" s="14">
        <v>361900</v>
      </c>
    </row>
    <row r="20" spans="1:16" ht="24.95" customHeight="1">
      <c r="A20" s="637" t="s">
        <v>233</v>
      </c>
      <c r="B20" s="569" t="s">
        <v>234</v>
      </c>
      <c r="C20" s="549">
        <v>35516907</v>
      </c>
      <c r="D20" s="549">
        <v>0</v>
      </c>
      <c r="E20" s="599">
        <v>22499491</v>
      </c>
      <c r="F20" s="599">
        <v>4821038</v>
      </c>
      <c r="G20" s="599">
        <v>979226.97000000009</v>
      </c>
      <c r="H20" s="599">
        <v>1186282.49</v>
      </c>
      <c r="I20" s="599">
        <v>258332.59</v>
      </c>
      <c r="J20" s="599">
        <v>14977.01</v>
      </c>
      <c r="K20" s="599">
        <v>3634755.51</v>
      </c>
      <c r="L20" s="599" t="e">
        <v>#REF!</v>
      </c>
      <c r="M20" s="599" t="e">
        <v>#REF!</v>
      </c>
      <c r="N20" s="600">
        <v>21313208.510000002</v>
      </c>
      <c r="O20" s="550">
        <v>24.606370868680148</v>
      </c>
      <c r="P20" s="14">
        <v>245762.76999999996</v>
      </c>
    </row>
    <row r="21" spans="1:16" ht="22.5" customHeight="1">
      <c r="A21" s="607">
        <v>100</v>
      </c>
      <c r="B21" s="540" t="s">
        <v>235</v>
      </c>
      <c r="C21" s="563"/>
      <c r="D21" s="563"/>
      <c r="E21" s="601">
        <v>4300</v>
      </c>
      <c r="F21" s="601">
        <v>4300</v>
      </c>
      <c r="G21" s="601"/>
      <c r="H21" s="601"/>
      <c r="I21" s="601"/>
      <c r="J21" s="601"/>
      <c r="K21" s="601"/>
      <c r="L21" s="601"/>
      <c r="M21" s="601"/>
      <c r="N21" s="602"/>
      <c r="O21" s="573"/>
    </row>
    <row r="22" spans="1:16" ht="19.5" customHeight="1">
      <c r="A22" s="634">
        <v>109</v>
      </c>
      <c r="B22" s="539" t="s">
        <v>247</v>
      </c>
      <c r="C22" s="563"/>
      <c r="D22" s="563"/>
      <c r="E22" s="603">
        <v>4300</v>
      </c>
      <c r="F22" s="603">
        <v>4300</v>
      </c>
      <c r="G22" s="601"/>
      <c r="H22" s="601"/>
      <c r="I22" s="601"/>
      <c r="J22" s="601"/>
      <c r="K22" s="601"/>
      <c r="L22" s="601"/>
      <c r="M22" s="601"/>
      <c r="N22" s="602"/>
      <c r="O22" s="573"/>
    </row>
    <row r="23" spans="1:16" ht="19.5" customHeight="1">
      <c r="A23" s="607">
        <v>110</v>
      </c>
      <c r="B23" s="540" t="s">
        <v>500</v>
      </c>
      <c r="C23" s="563">
        <v>3106</v>
      </c>
      <c r="D23" s="563"/>
      <c r="E23" s="601">
        <v>578999</v>
      </c>
      <c r="F23" s="601">
        <v>578999</v>
      </c>
      <c r="G23" s="601">
        <v>503524.91000000003</v>
      </c>
      <c r="H23" s="601">
        <v>504135.35000000003</v>
      </c>
      <c r="I23" s="601">
        <v>224667.88</v>
      </c>
      <c r="J23" s="603">
        <v>0</v>
      </c>
      <c r="K23" s="601">
        <v>74863.649999999965</v>
      </c>
      <c r="L23" s="601"/>
      <c r="M23" s="601"/>
      <c r="N23" s="602">
        <v>74863.649999999965</v>
      </c>
      <c r="O23" s="573">
        <v>87.070159015818689</v>
      </c>
      <c r="P23" s="14">
        <v>610.44000000000005</v>
      </c>
    </row>
    <row r="24" spans="1:16" ht="19.5" customHeight="1">
      <c r="A24" s="634">
        <v>114</v>
      </c>
      <c r="B24" s="539" t="s">
        <v>629</v>
      </c>
      <c r="C24" s="564"/>
      <c r="D24" s="564"/>
      <c r="E24" s="603">
        <v>299000</v>
      </c>
      <c r="F24" s="603">
        <v>299000</v>
      </c>
      <c r="G24" s="603">
        <v>224667.88</v>
      </c>
      <c r="H24" s="603">
        <v>224667.88</v>
      </c>
      <c r="I24" s="603">
        <v>224667.88</v>
      </c>
      <c r="J24" s="608"/>
      <c r="K24" s="603">
        <v>74332.12</v>
      </c>
      <c r="L24" s="603"/>
      <c r="M24" s="603"/>
      <c r="N24" s="630">
        <v>74332.12</v>
      </c>
      <c r="O24" s="574">
        <v>75.139759197324423</v>
      </c>
    </row>
    <row r="25" spans="1:16" ht="19.5" customHeight="1">
      <c r="A25" s="634">
        <v>116</v>
      </c>
      <c r="B25" s="539" t="s">
        <v>620</v>
      </c>
      <c r="C25" s="564">
        <v>3106</v>
      </c>
      <c r="D25" s="564"/>
      <c r="E25" s="603">
        <v>279388</v>
      </c>
      <c r="F25" s="603">
        <v>279388</v>
      </c>
      <c r="G25" s="603">
        <v>278857.03000000003</v>
      </c>
      <c r="H25" s="603">
        <v>278857.03000000003</v>
      </c>
      <c r="I25" s="603"/>
      <c r="J25" s="608"/>
      <c r="K25" s="603">
        <v>530.96999999997206</v>
      </c>
      <c r="L25" s="603"/>
      <c r="M25" s="603"/>
      <c r="N25" s="630">
        <v>530.96999999997206</v>
      </c>
      <c r="O25" s="574">
        <v>99.809952467536206</v>
      </c>
    </row>
    <row r="26" spans="1:16" ht="21.75" customHeight="1">
      <c r="A26" s="634">
        <v>117</v>
      </c>
      <c r="B26" s="539" t="s">
        <v>261</v>
      </c>
      <c r="C26" s="564"/>
      <c r="D26" s="564"/>
      <c r="E26" s="603">
        <v>611</v>
      </c>
      <c r="F26" s="603">
        <v>611</v>
      </c>
      <c r="G26" s="603"/>
      <c r="H26" s="603">
        <v>610.44000000000005</v>
      </c>
      <c r="I26" s="603"/>
      <c r="J26" s="608"/>
      <c r="K26" s="603">
        <v>0.55999999999994543</v>
      </c>
      <c r="L26" s="603"/>
      <c r="M26" s="603"/>
      <c r="N26" s="630">
        <v>0.55999999999994543</v>
      </c>
      <c r="O26" s="574">
        <v>99.908346972176759</v>
      </c>
      <c r="P26" s="14">
        <v>610.44000000000005</v>
      </c>
    </row>
    <row r="27" spans="1:16" ht="16.5" hidden="1" customHeight="1">
      <c r="A27" s="607">
        <v>130</v>
      </c>
      <c r="B27" s="540" t="s">
        <v>501</v>
      </c>
      <c r="C27" s="564"/>
      <c r="D27" s="564"/>
      <c r="E27" s="603"/>
      <c r="F27" s="603"/>
      <c r="G27" s="603">
        <v>0</v>
      </c>
      <c r="H27" s="603"/>
      <c r="I27" s="603"/>
      <c r="J27" s="57"/>
      <c r="K27" s="603">
        <v>4</v>
      </c>
      <c r="L27" s="603"/>
      <c r="M27" s="603"/>
      <c r="N27" s="630"/>
      <c r="O27" s="574"/>
    </row>
    <row r="28" spans="1:16" ht="6" hidden="1" customHeight="1">
      <c r="A28" s="634">
        <v>132</v>
      </c>
      <c r="B28" s="539" t="s">
        <v>535</v>
      </c>
      <c r="C28" s="564"/>
      <c r="D28" s="564"/>
      <c r="E28" s="603"/>
      <c r="F28" s="603"/>
      <c r="G28" s="603"/>
      <c r="H28" s="603"/>
      <c r="I28" s="603"/>
      <c r="J28" s="57"/>
      <c r="K28" s="603">
        <v>5</v>
      </c>
      <c r="L28" s="603"/>
      <c r="M28" s="603"/>
      <c r="N28" s="630"/>
      <c r="O28" s="574"/>
    </row>
    <row r="29" spans="1:16" ht="12.75" hidden="1" customHeight="1">
      <c r="A29" s="607" t="s">
        <v>270</v>
      </c>
      <c r="B29" s="563" t="s">
        <v>271</v>
      </c>
      <c r="C29" s="564"/>
      <c r="D29" s="564"/>
      <c r="E29" s="603"/>
      <c r="F29" s="603"/>
      <c r="G29" s="603">
        <v>0</v>
      </c>
      <c r="H29" s="603">
        <v>0</v>
      </c>
      <c r="I29" s="603"/>
      <c r="J29" s="603"/>
      <c r="K29" s="603">
        <v>6</v>
      </c>
      <c r="L29" s="603"/>
      <c r="M29" s="603"/>
      <c r="N29" s="630"/>
      <c r="O29" s="574" t="s">
        <v>12</v>
      </c>
      <c r="P29" s="14">
        <v>0</v>
      </c>
    </row>
    <row r="30" spans="1:16" ht="7.5" hidden="1" customHeight="1">
      <c r="A30" s="634">
        <v>141</v>
      </c>
      <c r="B30" s="564" t="s">
        <v>536</v>
      </c>
      <c r="C30" s="564"/>
      <c r="D30" s="564"/>
      <c r="E30" s="603"/>
      <c r="F30" s="603"/>
      <c r="G30" s="603"/>
      <c r="H30" s="603"/>
      <c r="I30" s="603"/>
      <c r="J30" s="603"/>
      <c r="K30" s="603">
        <v>7</v>
      </c>
      <c r="L30" s="603"/>
      <c r="M30" s="603"/>
      <c r="N30" s="630"/>
      <c r="O30" s="574"/>
    </row>
    <row r="31" spans="1:16" ht="6" hidden="1" customHeight="1">
      <c r="A31" s="634">
        <v>142</v>
      </c>
      <c r="B31" s="564" t="s">
        <v>537</v>
      </c>
      <c r="C31" s="564"/>
      <c r="D31" s="564"/>
      <c r="E31" s="603"/>
      <c r="F31" s="603"/>
      <c r="G31" s="603"/>
      <c r="H31" s="603"/>
      <c r="I31" s="603"/>
      <c r="J31" s="603"/>
      <c r="K31" s="603">
        <v>8</v>
      </c>
      <c r="L31" s="603"/>
      <c r="M31" s="603"/>
      <c r="N31" s="630"/>
      <c r="O31" s="574"/>
    </row>
    <row r="32" spans="1:16" ht="6.75" hidden="1" customHeight="1">
      <c r="A32" s="607">
        <v>150</v>
      </c>
      <c r="B32" s="563" t="s">
        <v>589</v>
      </c>
      <c r="C32" s="564"/>
      <c r="D32" s="564"/>
      <c r="E32" s="603"/>
      <c r="F32" s="603"/>
      <c r="G32" s="603"/>
      <c r="H32" s="603"/>
      <c r="I32" s="603"/>
      <c r="J32" s="603"/>
      <c r="K32" s="603">
        <v>9</v>
      </c>
      <c r="L32" s="603"/>
      <c r="M32" s="603"/>
      <c r="N32" s="630"/>
      <c r="O32" s="574"/>
    </row>
    <row r="33" spans="1:17" ht="3.75" hidden="1" customHeight="1">
      <c r="A33" s="634">
        <v>152</v>
      </c>
      <c r="B33" s="564" t="s">
        <v>590</v>
      </c>
      <c r="C33" s="564"/>
      <c r="D33" s="564"/>
      <c r="E33" s="603"/>
      <c r="F33" s="603"/>
      <c r="G33" s="603"/>
      <c r="H33" s="603"/>
      <c r="I33" s="608"/>
      <c r="J33" s="603"/>
      <c r="K33" s="603">
        <v>10</v>
      </c>
      <c r="L33" s="603"/>
      <c r="M33" s="603"/>
      <c r="N33" s="630"/>
      <c r="O33" s="574"/>
      <c r="Q33" s="14"/>
    </row>
    <row r="34" spans="1:17" ht="18" customHeight="1">
      <c r="A34" s="607" t="s">
        <v>283</v>
      </c>
      <c r="B34" s="563" t="s">
        <v>621</v>
      </c>
      <c r="C34" s="563">
        <v>35316907</v>
      </c>
      <c r="D34" s="564"/>
      <c r="E34" s="601">
        <v>20793343</v>
      </c>
      <c r="F34" s="601">
        <v>3134890</v>
      </c>
      <c r="G34" s="601">
        <v>218062.81</v>
      </c>
      <c r="H34" s="601">
        <v>267774.11</v>
      </c>
      <c r="I34" s="601">
        <v>13599.51</v>
      </c>
      <c r="J34" s="24">
        <v>5079.51</v>
      </c>
      <c r="K34" s="601">
        <v>2867115.89</v>
      </c>
      <c r="L34" s="601" t="e">
        <v>#REF!</v>
      </c>
      <c r="M34" s="601" t="e">
        <v>#REF!</v>
      </c>
      <c r="N34" s="602">
        <v>20525568.890000001</v>
      </c>
      <c r="O34" s="573">
        <v>8.5417386255977092</v>
      </c>
      <c r="P34" s="14">
        <v>49711.3</v>
      </c>
      <c r="Q34" s="14"/>
    </row>
    <row r="35" spans="1:17" ht="18" customHeight="1">
      <c r="A35" s="634">
        <v>165</v>
      </c>
      <c r="B35" s="564" t="s">
        <v>538</v>
      </c>
      <c r="C35" s="564">
        <v>35700</v>
      </c>
      <c r="D35" s="564"/>
      <c r="E35" s="603">
        <v>769058</v>
      </c>
      <c r="F35" s="603">
        <v>751208</v>
      </c>
      <c r="G35" s="603">
        <v>205498.81</v>
      </c>
      <c r="H35" s="603">
        <v>210578.32</v>
      </c>
      <c r="I35" s="643">
        <v>13599.51</v>
      </c>
      <c r="J35" s="603">
        <v>5079.51</v>
      </c>
      <c r="K35" s="603">
        <v>545709.18999999994</v>
      </c>
      <c r="L35" s="603"/>
      <c r="M35" s="603"/>
      <c r="N35" s="630">
        <v>558479.67999999993</v>
      </c>
      <c r="O35" s="574">
        <v>28.031959191062928</v>
      </c>
      <c r="P35" s="14">
        <v>5079.51</v>
      </c>
    </row>
    <row r="36" spans="1:17" ht="16.5" customHeight="1">
      <c r="A36" s="634">
        <v>169</v>
      </c>
      <c r="B36" s="564" t="s">
        <v>539</v>
      </c>
      <c r="C36" s="564">
        <v>35281207</v>
      </c>
      <c r="D36" s="564"/>
      <c r="E36" s="603">
        <v>20024285</v>
      </c>
      <c r="F36" s="603">
        <v>2383682</v>
      </c>
      <c r="G36" s="603">
        <v>12564</v>
      </c>
      <c r="H36" s="603">
        <v>57195.79</v>
      </c>
      <c r="I36" s="23"/>
      <c r="J36" s="603"/>
      <c r="K36" s="603">
        <v>2326486.21</v>
      </c>
      <c r="L36" s="603"/>
      <c r="M36" s="603"/>
      <c r="N36" s="630">
        <v>19967089.210000001</v>
      </c>
      <c r="O36" s="574">
        <v>2.3994723289432063</v>
      </c>
      <c r="P36" s="14">
        <v>44631.79</v>
      </c>
    </row>
    <row r="37" spans="1:17" ht="18" hidden="1" customHeight="1">
      <c r="A37" s="607">
        <v>170</v>
      </c>
      <c r="B37" s="563" t="s">
        <v>540</v>
      </c>
      <c r="C37" s="564"/>
      <c r="D37" s="564"/>
      <c r="E37" s="603"/>
      <c r="F37" s="603"/>
      <c r="G37" s="603"/>
      <c r="H37" s="644"/>
      <c r="I37" s="603"/>
      <c r="J37" s="603"/>
      <c r="K37" s="603">
        <v>0</v>
      </c>
      <c r="L37" s="603"/>
      <c r="M37" s="603"/>
      <c r="N37" s="630">
        <v>0</v>
      </c>
      <c r="O37" s="574"/>
    </row>
    <row r="38" spans="1:17" ht="18" hidden="1" customHeight="1">
      <c r="A38" s="607">
        <v>171</v>
      </c>
      <c r="B38" s="564" t="s">
        <v>541</v>
      </c>
      <c r="C38" s="564"/>
      <c r="D38" s="564"/>
      <c r="E38" s="603"/>
      <c r="F38" s="603"/>
      <c r="G38" s="603"/>
      <c r="H38" s="644"/>
      <c r="I38" s="603"/>
      <c r="J38" s="603"/>
      <c r="K38" s="603"/>
      <c r="L38" s="603"/>
      <c r="M38" s="603"/>
      <c r="N38" s="630">
        <v>0</v>
      </c>
      <c r="O38" s="574"/>
    </row>
    <row r="39" spans="1:17" ht="18" customHeight="1">
      <c r="A39" s="607" t="s">
        <v>297</v>
      </c>
      <c r="B39" s="563" t="s">
        <v>542</v>
      </c>
      <c r="C39" s="563">
        <v>200000</v>
      </c>
      <c r="D39" s="564"/>
      <c r="E39" s="601">
        <v>993097</v>
      </c>
      <c r="F39" s="601">
        <v>973097</v>
      </c>
      <c r="G39" s="601">
        <v>127887.47</v>
      </c>
      <c r="H39" s="601">
        <v>284621.25</v>
      </c>
      <c r="I39" s="601">
        <v>20065.2</v>
      </c>
      <c r="J39" s="601">
        <v>9897.5</v>
      </c>
      <c r="K39" s="601">
        <v>688475.75</v>
      </c>
      <c r="L39" s="603" t="e">
        <v>#REF!</v>
      </c>
      <c r="M39" s="603" t="e">
        <v>#REF!</v>
      </c>
      <c r="N39" s="602">
        <v>708475.75</v>
      </c>
      <c r="O39" s="573">
        <v>29.249011146884634</v>
      </c>
      <c r="P39" s="14">
        <v>195441.02999999997</v>
      </c>
    </row>
    <row r="40" spans="1:17" ht="18" customHeight="1">
      <c r="A40" s="634">
        <v>181</v>
      </c>
      <c r="B40" s="564" t="s">
        <v>543</v>
      </c>
      <c r="C40" s="564">
        <v>100000</v>
      </c>
      <c r="D40" s="564"/>
      <c r="E40" s="603">
        <v>377593</v>
      </c>
      <c r="F40" s="603">
        <v>357593</v>
      </c>
      <c r="G40" s="603">
        <v>120397.47</v>
      </c>
      <c r="H40" s="603">
        <v>248135.83</v>
      </c>
      <c r="I40" s="608"/>
      <c r="J40" s="603"/>
      <c r="K40" s="603">
        <v>237195.53</v>
      </c>
      <c r="L40" s="603"/>
      <c r="M40" s="603"/>
      <c r="N40" s="630">
        <v>129457.17000000001</v>
      </c>
      <c r="O40" s="574">
        <v>69.390572522392773</v>
      </c>
      <c r="P40" s="615">
        <f>166445.61-38707.25</f>
        <v>127738.35999999999</v>
      </c>
    </row>
    <row r="41" spans="1:17" ht="18" customHeight="1">
      <c r="A41" s="634">
        <v>182</v>
      </c>
      <c r="B41" s="564" t="s">
        <v>544</v>
      </c>
      <c r="C41" s="564"/>
      <c r="D41" s="564"/>
      <c r="E41" s="603">
        <v>22000</v>
      </c>
      <c r="F41" s="603">
        <v>22000</v>
      </c>
      <c r="G41" s="603"/>
      <c r="H41" s="603">
        <v>2889</v>
      </c>
      <c r="I41" s="608">
        <v>2889</v>
      </c>
      <c r="J41" s="603">
        <v>2889</v>
      </c>
      <c r="K41" s="603">
        <v>22000</v>
      </c>
      <c r="L41" s="603"/>
      <c r="M41" s="603"/>
      <c r="N41" s="630">
        <v>19111</v>
      </c>
      <c r="O41" s="574">
        <v>13.131818181818181</v>
      </c>
      <c r="P41" s="14">
        <v>2889</v>
      </c>
    </row>
    <row r="42" spans="1:17" ht="18" hidden="1" customHeight="1">
      <c r="A42" s="634">
        <v>184</v>
      </c>
      <c r="B42" s="564" t="s">
        <v>545</v>
      </c>
      <c r="C42" s="564"/>
      <c r="D42" s="564"/>
      <c r="E42" s="603"/>
      <c r="F42" s="603"/>
      <c r="G42" s="603"/>
      <c r="H42" s="644"/>
      <c r="I42" s="608"/>
      <c r="J42" s="603"/>
      <c r="K42" s="603">
        <v>0</v>
      </c>
      <c r="L42" s="603"/>
      <c r="M42" s="603"/>
      <c r="N42" s="630">
        <v>0</v>
      </c>
      <c r="O42" s="574" t="e">
        <v>#DIV/0!</v>
      </c>
    </row>
    <row r="43" spans="1:17" ht="17.25" customHeight="1">
      <c r="A43" s="634">
        <v>189</v>
      </c>
      <c r="B43" s="564" t="s">
        <v>593</v>
      </c>
      <c r="C43" s="564">
        <v>100000</v>
      </c>
      <c r="D43" s="564"/>
      <c r="E43" s="603">
        <v>593504</v>
      </c>
      <c r="F43" s="603">
        <v>593504</v>
      </c>
      <c r="G43" s="603">
        <v>7490</v>
      </c>
      <c r="H43" s="603">
        <v>33596.42</v>
      </c>
      <c r="I43" s="608">
        <v>17176.2</v>
      </c>
      <c r="J43" s="603">
        <v>7008.5</v>
      </c>
      <c r="K43" s="603">
        <v>586014</v>
      </c>
      <c r="L43" s="603"/>
      <c r="M43" s="603"/>
      <c r="N43" s="630">
        <v>559907.57999999996</v>
      </c>
      <c r="O43" s="574">
        <v>5.6606897341888178</v>
      </c>
      <c r="P43" s="14">
        <v>26106.42</v>
      </c>
    </row>
    <row r="44" spans="1:17" ht="18" customHeight="1">
      <c r="A44" s="607">
        <v>190</v>
      </c>
      <c r="B44" s="563" t="s">
        <v>546</v>
      </c>
      <c r="C44" s="564"/>
      <c r="D44" s="564"/>
      <c r="E44" s="601">
        <v>129752</v>
      </c>
      <c r="F44" s="601">
        <v>129752</v>
      </c>
      <c r="G44" s="601">
        <v>129751.78</v>
      </c>
      <c r="H44" s="601">
        <v>129751.78</v>
      </c>
      <c r="I44" s="24"/>
      <c r="J44" s="603"/>
      <c r="K44" s="601">
        <v>0.22000000000116415</v>
      </c>
      <c r="L44" s="601"/>
      <c r="M44" s="601"/>
      <c r="N44" s="602">
        <v>0.22000000000116415</v>
      </c>
      <c r="O44" s="574">
        <v>99.999830445773469</v>
      </c>
    </row>
    <row r="45" spans="1:17" ht="9" hidden="1" customHeight="1">
      <c r="A45" s="634">
        <v>197</v>
      </c>
      <c r="B45" s="564" t="s">
        <v>547</v>
      </c>
      <c r="C45" s="564"/>
      <c r="D45" s="564"/>
      <c r="E45" s="603"/>
      <c r="F45" s="603">
        <v>7977.87</v>
      </c>
      <c r="G45" s="603"/>
      <c r="H45" s="603">
        <v>7977.87</v>
      </c>
      <c r="I45" s="23">
        <v>7977.87</v>
      </c>
      <c r="J45" s="603">
        <v>7977.87</v>
      </c>
      <c r="K45" s="603">
        <v>7977.87</v>
      </c>
      <c r="L45" s="603"/>
      <c r="M45" s="603"/>
      <c r="N45" s="602">
        <v>-7977.87</v>
      </c>
      <c r="O45" s="574">
        <v>100</v>
      </c>
      <c r="P45" s="14">
        <v>7977.87</v>
      </c>
    </row>
    <row r="46" spans="1:17" ht="18.75" customHeight="1">
      <c r="A46" s="634">
        <v>199</v>
      </c>
      <c r="B46" s="539" t="s">
        <v>623</v>
      </c>
      <c r="C46" s="564"/>
      <c r="D46" s="564"/>
      <c r="E46" s="603">
        <v>129752</v>
      </c>
      <c r="F46" s="603">
        <v>129752</v>
      </c>
      <c r="G46" s="603">
        <v>129751.78</v>
      </c>
      <c r="H46" s="603">
        <v>129751.78</v>
      </c>
      <c r="I46" s="23"/>
      <c r="J46" s="603"/>
      <c r="K46" s="603">
        <v>0.22000000000116415</v>
      </c>
      <c r="L46" s="603"/>
      <c r="M46" s="603"/>
      <c r="N46" s="630">
        <v>0.22000000000116415</v>
      </c>
      <c r="O46" s="574">
        <v>99.999830445773469</v>
      </c>
    </row>
    <row r="47" spans="1:17" ht="24.95" customHeight="1">
      <c r="A47" s="545" t="s">
        <v>315</v>
      </c>
      <c r="B47" s="568" t="s">
        <v>548</v>
      </c>
      <c r="C47" s="11">
        <v>693300</v>
      </c>
      <c r="D47" s="11">
        <v>0</v>
      </c>
      <c r="E47" s="597">
        <v>2193880</v>
      </c>
      <c r="F47" s="597">
        <v>2180630</v>
      </c>
      <c r="G47" s="597">
        <v>286344.48999999993</v>
      </c>
      <c r="H47" s="597">
        <v>369543.87999999995</v>
      </c>
      <c r="I47" s="597">
        <v>17789.34</v>
      </c>
      <c r="J47" s="597">
        <v>625.95000000000005</v>
      </c>
      <c r="K47" s="597">
        <v>1811086.12</v>
      </c>
      <c r="L47" s="597" t="e">
        <v>#REF!</v>
      </c>
      <c r="M47" s="597" t="e">
        <v>#REF!</v>
      </c>
      <c r="N47" s="598">
        <v>1824336.12</v>
      </c>
      <c r="O47" s="550">
        <v>16.946656700127942</v>
      </c>
      <c r="P47" s="14">
        <v>83199.39</v>
      </c>
    </row>
    <row r="48" spans="1:17" ht="21.75" customHeight="1">
      <c r="A48" s="607" t="s">
        <v>323</v>
      </c>
      <c r="B48" s="563" t="s">
        <v>324</v>
      </c>
      <c r="C48" s="563">
        <v>8822</v>
      </c>
      <c r="D48" s="564"/>
      <c r="E48" s="601">
        <v>93300</v>
      </c>
      <c r="F48" s="601">
        <v>93300</v>
      </c>
      <c r="G48" s="601">
        <v>3885.71</v>
      </c>
      <c r="H48" s="601">
        <v>3885.71</v>
      </c>
      <c r="I48" s="601">
        <v>1142.23</v>
      </c>
      <c r="J48" s="601"/>
      <c r="K48" s="601">
        <v>89414.29</v>
      </c>
      <c r="L48" s="601" t="e">
        <v>#REF!</v>
      </c>
      <c r="M48" s="601" t="e">
        <v>#REF!</v>
      </c>
      <c r="N48" s="602">
        <v>89414.29</v>
      </c>
      <c r="O48" s="573">
        <v>4.1647481243301181</v>
      </c>
    </row>
    <row r="49" spans="1:16" ht="17.25" customHeight="1">
      <c r="A49" s="634">
        <v>211</v>
      </c>
      <c r="B49" s="564" t="s">
        <v>326</v>
      </c>
      <c r="C49" s="564"/>
      <c r="D49" s="564"/>
      <c r="E49" s="603">
        <v>6400</v>
      </c>
      <c r="F49" s="603">
        <v>6400</v>
      </c>
      <c r="G49" s="603">
        <v>1677.23</v>
      </c>
      <c r="H49" s="603">
        <v>1677.23</v>
      </c>
      <c r="I49" s="603">
        <v>1142.23</v>
      </c>
      <c r="J49" s="601"/>
      <c r="K49" s="603">
        <v>4722.7700000000004</v>
      </c>
      <c r="L49" s="601"/>
      <c r="M49" s="601"/>
      <c r="N49" s="630">
        <v>4722.7700000000004</v>
      </c>
      <c r="O49" s="574">
        <v>26.20671875</v>
      </c>
    </row>
    <row r="50" spans="1:16" ht="17.25" customHeight="1">
      <c r="A50" s="634">
        <v>212</v>
      </c>
      <c r="B50" s="564" t="s">
        <v>328</v>
      </c>
      <c r="C50" s="564"/>
      <c r="D50" s="564"/>
      <c r="E50" s="603">
        <v>23800</v>
      </c>
      <c r="F50" s="603">
        <v>23800</v>
      </c>
      <c r="G50" s="603"/>
      <c r="H50" s="601">
        <v>0</v>
      </c>
      <c r="I50" s="601"/>
      <c r="J50" s="601"/>
      <c r="K50" s="603">
        <v>23800</v>
      </c>
      <c r="L50" s="601"/>
      <c r="M50" s="601"/>
      <c r="N50" s="630">
        <v>23800</v>
      </c>
      <c r="O50" s="574">
        <v>0</v>
      </c>
    </row>
    <row r="51" spans="1:16" ht="17.25" customHeight="1">
      <c r="A51" s="634">
        <v>213</v>
      </c>
      <c r="B51" s="564" t="s">
        <v>330</v>
      </c>
      <c r="C51" s="564"/>
      <c r="D51" s="564"/>
      <c r="E51" s="603">
        <v>3500</v>
      </c>
      <c r="F51" s="603">
        <v>3500</v>
      </c>
      <c r="G51" s="603">
        <v>2208.48</v>
      </c>
      <c r="H51" s="603">
        <v>2208.48</v>
      </c>
      <c r="I51" s="601"/>
      <c r="J51" s="601"/>
      <c r="K51" s="603">
        <v>1291.52</v>
      </c>
      <c r="L51" s="601"/>
      <c r="M51" s="601"/>
      <c r="N51" s="630">
        <v>1291.52</v>
      </c>
      <c r="O51" s="574">
        <v>63.099428571428575</v>
      </c>
    </row>
    <row r="52" spans="1:16" ht="17.25" customHeight="1">
      <c r="A52" s="634">
        <v>214</v>
      </c>
      <c r="B52" s="564" t="s">
        <v>332</v>
      </c>
      <c r="C52" s="564"/>
      <c r="D52" s="564"/>
      <c r="E52" s="603">
        <v>57600</v>
      </c>
      <c r="F52" s="603">
        <v>57600</v>
      </c>
      <c r="G52" s="603"/>
      <c r="H52" s="601"/>
      <c r="I52" s="601"/>
      <c r="J52" s="601"/>
      <c r="K52" s="603">
        <v>57600</v>
      </c>
      <c r="L52" s="601"/>
      <c r="M52" s="601"/>
      <c r="N52" s="630">
        <v>57600</v>
      </c>
      <c r="O52" s="574">
        <v>0</v>
      </c>
    </row>
    <row r="53" spans="1:16" ht="17.25" customHeight="1">
      <c r="A53" s="634">
        <v>219</v>
      </c>
      <c r="B53" s="564" t="s">
        <v>630</v>
      </c>
      <c r="C53" s="564"/>
      <c r="D53" s="564"/>
      <c r="E53" s="603">
        <v>2000</v>
      </c>
      <c r="F53" s="603">
        <v>2000</v>
      </c>
      <c r="G53" s="601"/>
      <c r="H53" s="601"/>
      <c r="I53" s="601"/>
      <c r="J53" s="601"/>
      <c r="K53" s="603">
        <v>2000</v>
      </c>
      <c r="L53" s="601"/>
      <c r="M53" s="601"/>
      <c r="N53" s="630">
        <v>2000</v>
      </c>
      <c r="O53" s="574">
        <v>0</v>
      </c>
    </row>
    <row r="54" spans="1:16" ht="20.25" customHeight="1">
      <c r="A54" s="607" t="s">
        <v>335</v>
      </c>
      <c r="B54" s="563" t="s">
        <v>336</v>
      </c>
      <c r="C54" s="563">
        <v>0</v>
      </c>
      <c r="D54" s="563"/>
      <c r="E54" s="601">
        <v>13864</v>
      </c>
      <c r="F54" s="601">
        <v>13864</v>
      </c>
      <c r="G54" s="601">
        <v>77.040000000000006</v>
      </c>
      <c r="H54" s="601">
        <v>94.43</v>
      </c>
      <c r="I54" s="601">
        <v>0</v>
      </c>
      <c r="J54" s="601"/>
      <c r="K54" s="601">
        <v>13769.57</v>
      </c>
      <c r="L54" s="601" t="e">
        <v>#REF!</v>
      </c>
      <c r="M54" s="601" t="e">
        <v>#REF!</v>
      </c>
      <c r="N54" s="602">
        <v>13769.57</v>
      </c>
      <c r="O54" s="573">
        <v>0.68111656087709183</v>
      </c>
      <c r="P54" s="14">
        <v>17.39</v>
      </c>
    </row>
    <row r="55" spans="1:16" ht="20.25" customHeight="1">
      <c r="A55" s="634">
        <v>222</v>
      </c>
      <c r="B55" s="564" t="s">
        <v>339</v>
      </c>
      <c r="C55" s="563"/>
      <c r="D55" s="563"/>
      <c r="E55" s="603">
        <v>6000</v>
      </c>
      <c r="F55" s="603">
        <v>6000</v>
      </c>
      <c r="G55" s="603">
        <v>77.040000000000006</v>
      </c>
      <c r="H55" s="603">
        <v>94.43</v>
      </c>
      <c r="I55" s="603"/>
      <c r="J55" s="601"/>
      <c r="K55" s="603">
        <v>5905.57</v>
      </c>
      <c r="L55" s="603"/>
      <c r="M55" s="603"/>
      <c r="N55" s="630">
        <v>5905.57</v>
      </c>
      <c r="O55" s="574">
        <v>1.5738333333333334</v>
      </c>
      <c r="P55" s="14">
        <v>17.39</v>
      </c>
    </row>
    <row r="56" spans="1:16" ht="20.25" customHeight="1">
      <c r="A56" s="634">
        <v>224</v>
      </c>
      <c r="B56" s="564" t="s">
        <v>343</v>
      </c>
      <c r="C56" s="563"/>
      <c r="D56" s="563"/>
      <c r="E56" s="603">
        <v>3864</v>
      </c>
      <c r="F56" s="603">
        <v>3864</v>
      </c>
      <c r="G56" s="601"/>
      <c r="H56" s="601"/>
      <c r="I56" s="601"/>
      <c r="J56" s="601"/>
      <c r="K56" s="603">
        <v>3864</v>
      </c>
      <c r="L56" s="603"/>
      <c r="M56" s="603"/>
      <c r="N56" s="630">
        <v>3864</v>
      </c>
      <c r="O56" s="574">
        <v>0</v>
      </c>
    </row>
    <row r="57" spans="1:16" ht="20.25" customHeight="1">
      <c r="A57" s="634">
        <v>229</v>
      </c>
      <c r="B57" s="564" t="s">
        <v>344</v>
      </c>
      <c r="C57" s="563"/>
      <c r="D57" s="563"/>
      <c r="E57" s="603">
        <v>4000</v>
      </c>
      <c r="F57" s="603">
        <v>4000</v>
      </c>
      <c r="G57" s="601"/>
      <c r="H57" s="601"/>
      <c r="I57" s="601"/>
      <c r="J57" s="601"/>
      <c r="K57" s="603">
        <v>4000</v>
      </c>
      <c r="L57" s="603"/>
      <c r="M57" s="603"/>
      <c r="N57" s="630">
        <v>4000</v>
      </c>
      <c r="O57" s="574">
        <v>0</v>
      </c>
    </row>
    <row r="58" spans="1:16" ht="17.25" customHeight="1">
      <c r="A58" s="607">
        <v>230</v>
      </c>
      <c r="B58" s="540" t="s">
        <v>502</v>
      </c>
      <c r="C58" s="563">
        <v>12038</v>
      </c>
      <c r="D58" s="564"/>
      <c r="E58" s="601">
        <v>21600</v>
      </c>
      <c r="F58" s="601">
        <v>21600</v>
      </c>
      <c r="G58" s="601">
        <v>5860.93</v>
      </c>
      <c r="H58" s="601">
        <v>5860.93</v>
      </c>
      <c r="I58" s="601">
        <v>1358.9</v>
      </c>
      <c r="J58" s="603"/>
      <c r="K58" s="601">
        <v>15739.07</v>
      </c>
      <c r="L58" s="601" t="e">
        <v>#REF!</v>
      </c>
      <c r="M58" s="601" t="e">
        <v>#REF!</v>
      </c>
      <c r="N58" s="602">
        <v>15739.07</v>
      </c>
      <c r="O58" s="573">
        <v>27.133935185185187</v>
      </c>
    </row>
    <row r="59" spans="1:16" ht="17.25" customHeight="1">
      <c r="A59" s="634">
        <v>231</v>
      </c>
      <c r="B59" s="539" t="s">
        <v>348</v>
      </c>
      <c r="C59" s="564"/>
      <c r="D59" s="564"/>
      <c r="E59" s="603">
        <v>3800</v>
      </c>
      <c r="F59" s="603">
        <v>3800</v>
      </c>
      <c r="G59" s="603">
        <v>1712</v>
      </c>
      <c r="H59" s="603">
        <v>1712</v>
      </c>
      <c r="I59" s="603"/>
      <c r="J59" s="603"/>
      <c r="K59" s="603">
        <v>2088</v>
      </c>
      <c r="L59" s="603"/>
      <c r="M59" s="603"/>
      <c r="N59" s="630">
        <v>2088</v>
      </c>
      <c r="O59" s="574">
        <v>45.05263157894737</v>
      </c>
    </row>
    <row r="60" spans="1:16" ht="19.5" customHeight="1">
      <c r="A60" s="634">
        <v>232</v>
      </c>
      <c r="B60" s="539" t="s">
        <v>631</v>
      </c>
      <c r="C60" s="564"/>
      <c r="D60" s="564"/>
      <c r="E60" s="603">
        <v>11700</v>
      </c>
      <c r="F60" s="603">
        <v>11700</v>
      </c>
      <c r="G60" s="603">
        <v>2790.03</v>
      </c>
      <c r="H60" s="603">
        <v>2790.03</v>
      </c>
      <c r="I60" s="603"/>
      <c r="J60" s="603"/>
      <c r="K60" s="603">
        <v>8909.9699999999993</v>
      </c>
      <c r="L60" s="603"/>
      <c r="M60" s="603"/>
      <c r="N60" s="630">
        <v>8909.9699999999993</v>
      </c>
      <c r="O60" s="574">
        <v>23.846410256410259</v>
      </c>
    </row>
    <row r="61" spans="1:16" ht="20.25" customHeight="1">
      <c r="A61" s="634">
        <v>239</v>
      </c>
      <c r="B61" s="539" t="s">
        <v>549</v>
      </c>
      <c r="C61" s="564"/>
      <c r="D61" s="564"/>
      <c r="E61" s="603">
        <v>6100</v>
      </c>
      <c r="F61" s="603">
        <v>6100</v>
      </c>
      <c r="G61" s="603">
        <v>1358.9</v>
      </c>
      <c r="H61" s="603">
        <v>1358.9</v>
      </c>
      <c r="I61" s="603">
        <v>1358.9</v>
      </c>
      <c r="J61" s="603">
        <v>0</v>
      </c>
      <c r="K61" s="603">
        <v>4741.1000000000004</v>
      </c>
      <c r="L61" s="603" t="e">
        <v>#REF!</v>
      </c>
      <c r="M61" s="603" t="e">
        <v>#REF!</v>
      </c>
      <c r="N61" s="630">
        <v>4741.1000000000004</v>
      </c>
      <c r="O61" s="574">
        <v>22.277049180327872</v>
      </c>
      <c r="P61" s="14">
        <v>0</v>
      </c>
    </row>
    <row r="62" spans="1:16" ht="20.25" customHeight="1">
      <c r="A62" s="607">
        <v>240</v>
      </c>
      <c r="B62" s="540" t="s">
        <v>632</v>
      </c>
      <c r="C62" s="564"/>
      <c r="D62" s="564"/>
      <c r="E62" s="601">
        <v>121979</v>
      </c>
      <c r="F62" s="601">
        <v>121979</v>
      </c>
      <c r="G62" s="601">
        <v>3998.11</v>
      </c>
      <c r="H62" s="601">
        <v>8736.82</v>
      </c>
      <c r="I62" s="603"/>
      <c r="J62" s="603"/>
      <c r="K62" s="601">
        <v>113242.18</v>
      </c>
      <c r="L62" s="603"/>
      <c r="M62" s="603"/>
      <c r="N62" s="602">
        <v>113242.18</v>
      </c>
      <c r="O62" s="573">
        <v>7.1625607686569008</v>
      </c>
      <c r="P62" s="14">
        <v>4738.71</v>
      </c>
    </row>
    <row r="63" spans="1:16" ht="20.25" customHeight="1">
      <c r="A63" s="634">
        <v>241</v>
      </c>
      <c r="B63" s="539" t="s">
        <v>356</v>
      </c>
      <c r="C63" s="564"/>
      <c r="D63" s="564"/>
      <c r="E63" s="603">
        <v>2600</v>
      </c>
      <c r="F63" s="603">
        <v>2600</v>
      </c>
      <c r="G63" s="601"/>
      <c r="H63" s="601"/>
      <c r="I63" s="603"/>
      <c r="J63" s="603"/>
      <c r="K63" s="601"/>
      <c r="L63" s="603"/>
      <c r="M63" s="603"/>
      <c r="N63" s="602"/>
      <c r="O63" s="573"/>
    </row>
    <row r="64" spans="1:16" ht="20.25" customHeight="1">
      <c r="A64" s="634">
        <v>242</v>
      </c>
      <c r="B64" s="539" t="s">
        <v>633</v>
      </c>
      <c r="C64" s="564"/>
      <c r="D64" s="564"/>
      <c r="E64" s="603">
        <v>21570</v>
      </c>
      <c r="F64" s="603">
        <v>21570</v>
      </c>
      <c r="G64" s="603">
        <v>12.9</v>
      </c>
      <c r="H64" s="603">
        <v>12.9</v>
      </c>
      <c r="I64" s="603"/>
      <c r="J64" s="603"/>
      <c r="K64" s="603">
        <v>21557.1</v>
      </c>
      <c r="L64" s="603"/>
      <c r="M64" s="603"/>
      <c r="N64" s="630">
        <v>21557.1</v>
      </c>
      <c r="O64" s="574">
        <v>5.9805285118219746E-2</v>
      </c>
    </row>
    <row r="65" spans="1:16" ht="20.25" customHeight="1">
      <c r="A65" s="634">
        <v>243</v>
      </c>
      <c r="B65" s="539" t="s">
        <v>634</v>
      </c>
      <c r="C65" s="564"/>
      <c r="D65" s="564"/>
      <c r="E65" s="603">
        <v>24550</v>
      </c>
      <c r="F65" s="603">
        <v>24550</v>
      </c>
      <c r="G65" s="603">
        <v>3971.83</v>
      </c>
      <c r="H65" s="603">
        <v>3971.83</v>
      </c>
      <c r="I65" s="603"/>
      <c r="J65" s="603"/>
      <c r="K65" s="603">
        <v>20578.169999999998</v>
      </c>
      <c r="L65" s="603"/>
      <c r="M65" s="603"/>
      <c r="N65" s="630">
        <v>20578.169999999998</v>
      </c>
      <c r="O65" s="574">
        <v>16.178533604887985</v>
      </c>
    </row>
    <row r="66" spans="1:16" ht="20.25" customHeight="1">
      <c r="A66" s="634">
        <v>249</v>
      </c>
      <c r="B66" s="539" t="s">
        <v>635</v>
      </c>
      <c r="C66" s="564"/>
      <c r="D66" s="564"/>
      <c r="E66" s="603">
        <v>73259</v>
      </c>
      <c r="F66" s="603">
        <v>73259</v>
      </c>
      <c r="G66" s="603">
        <v>13.38</v>
      </c>
      <c r="H66" s="603">
        <v>4752.09</v>
      </c>
      <c r="I66" s="603"/>
      <c r="J66" s="603"/>
      <c r="K66" s="603">
        <v>68506.91</v>
      </c>
      <c r="L66" s="603"/>
      <c r="M66" s="603"/>
      <c r="N66" s="630">
        <v>68506.91</v>
      </c>
      <c r="O66" s="574">
        <v>6.4866978801239439</v>
      </c>
      <c r="P66" s="14">
        <v>4738.71</v>
      </c>
    </row>
    <row r="67" spans="1:16" s="6" customFormat="1" ht="18.75" customHeight="1">
      <c r="A67" s="607">
        <v>250</v>
      </c>
      <c r="B67" s="563" t="s">
        <v>503</v>
      </c>
      <c r="C67" s="563">
        <v>21000</v>
      </c>
      <c r="D67" s="564"/>
      <c r="E67" s="601">
        <v>489656</v>
      </c>
      <c r="F67" s="601">
        <v>479656</v>
      </c>
      <c r="G67" s="601">
        <v>28420.17</v>
      </c>
      <c r="H67" s="601">
        <v>28941.739999999998</v>
      </c>
      <c r="I67" s="601">
        <v>0</v>
      </c>
      <c r="J67" s="601">
        <v>0</v>
      </c>
      <c r="K67" s="601">
        <v>450714.26</v>
      </c>
      <c r="L67" s="601" t="e">
        <v>#REF!</v>
      </c>
      <c r="M67" s="601" t="e">
        <v>#REF!</v>
      </c>
      <c r="N67" s="602">
        <v>460714.26</v>
      </c>
      <c r="O67" s="573">
        <v>6.033853428290274</v>
      </c>
      <c r="P67" s="88">
        <v>521.57000000000005</v>
      </c>
    </row>
    <row r="68" spans="1:16" s="6" customFormat="1" ht="18.75" customHeight="1">
      <c r="A68" s="634">
        <v>252</v>
      </c>
      <c r="B68" s="564" t="s">
        <v>368</v>
      </c>
      <c r="C68" s="564"/>
      <c r="D68" s="564"/>
      <c r="E68" s="603">
        <v>6950</v>
      </c>
      <c r="F68" s="603">
        <v>6950</v>
      </c>
      <c r="G68" s="601"/>
      <c r="H68" s="601"/>
      <c r="I68" s="601"/>
      <c r="J68" s="601"/>
      <c r="K68" s="603">
        <v>6950</v>
      </c>
      <c r="L68" s="603">
        <v>0</v>
      </c>
      <c r="M68" s="603" t="e">
        <v>#REF!</v>
      </c>
      <c r="N68" s="630">
        <v>6950</v>
      </c>
      <c r="O68" s="574">
        <v>0</v>
      </c>
      <c r="P68" s="88"/>
    </row>
    <row r="69" spans="1:16" s="6" customFormat="1" ht="18.75" customHeight="1">
      <c r="A69" s="634">
        <v>253</v>
      </c>
      <c r="B69" s="564" t="s">
        <v>370</v>
      </c>
      <c r="C69" s="564"/>
      <c r="D69" s="564"/>
      <c r="E69" s="603">
        <v>13500</v>
      </c>
      <c r="F69" s="603">
        <v>13500</v>
      </c>
      <c r="G69" s="603">
        <v>350.42</v>
      </c>
      <c r="H69" s="601">
        <v>350.42</v>
      </c>
      <c r="I69" s="601"/>
      <c r="J69" s="601"/>
      <c r="K69" s="603">
        <v>13149.58</v>
      </c>
      <c r="L69" s="603" t="e">
        <v>#REF!</v>
      </c>
      <c r="M69" s="603" t="e">
        <v>#REF!</v>
      </c>
      <c r="N69" s="630">
        <v>13149.58</v>
      </c>
      <c r="O69" s="574">
        <v>2.5957037037037041</v>
      </c>
      <c r="P69" s="88"/>
    </row>
    <row r="70" spans="1:16" s="6" customFormat="1" ht="18.75" customHeight="1">
      <c r="A70" s="634">
        <v>254</v>
      </c>
      <c r="B70" s="564" t="s">
        <v>550</v>
      </c>
      <c r="C70" s="564">
        <v>1000</v>
      </c>
      <c r="D70" s="564"/>
      <c r="E70" s="603">
        <v>23050</v>
      </c>
      <c r="F70" s="603">
        <v>23050</v>
      </c>
      <c r="G70" s="603">
        <v>599.20000000000005</v>
      </c>
      <c r="H70" s="603">
        <v>599.20000000000005</v>
      </c>
      <c r="I70" s="603"/>
      <c r="J70" s="603"/>
      <c r="K70" s="603">
        <v>22450.799999999999</v>
      </c>
      <c r="L70" s="603"/>
      <c r="M70" s="603"/>
      <c r="N70" s="630">
        <v>22450.799999999999</v>
      </c>
      <c r="O70" s="574">
        <v>2.5995661605206077</v>
      </c>
      <c r="P70" s="88"/>
    </row>
    <row r="71" spans="1:16" s="6" customFormat="1" ht="18.75" customHeight="1">
      <c r="A71" s="634">
        <v>255</v>
      </c>
      <c r="B71" s="564" t="s">
        <v>551</v>
      </c>
      <c r="C71" s="564">
        <v>20000</v>
      </c>
      <c r="D71" s="564"/>
      <c r="E71" s="603">
        <v>153519</v>
      </c>
      <c r="F71" s="603">
        <v>143519</v>
      </c>
      <c r="G71" s="603">
        <v>22881.32</v>
      </c>
      <c r="H71" s="603">
        <v>22985.329999999998</v>
      </c>
      <c r="I71" s="603"/>
      <c r="J71" s="603"/>
      <c r="K71" s="603">
        <v>120637.68</v>
      </c>
      <c r="L71" s="603"/>
      <c r="M71" s="603"/>
      <c r="N71" s="630">
        <v>130533.67</v>
      </c>
      <c r="O71" s="574">
        <v>16.015531044670041</v>
      </c>
      <c r="P71" s="88">
        <v>104.01</v>
      </c>
    </row>
    <row r="72" spans="1:16" s="6" customFormat="1" ht="15.75" customHeight="1">
      <c r="A72" s="634">
        <v>256</v>
      </c>
      <c r="B72" s="564" t="s">
        <v>552</v>
      </c>
      <c r="C72" s="564"/>
      <c r="D72" s="564"/>
      <c r="E72" s="603">
        <v>48300</v>
      </c>
      <c r="F72" s="603">
        <v>48300</v>
      </c>
      <c r="G72" s="603">
        <v>1712</v>
      </c>
      <c r="H72" s="603">
        <v>2129.56</v>
      </c>
      <c r="I72" s="603"/>
      <c r="J72" s="603"/>
      <c r="K72" s="603">
        <v>46588</v>
      </c>
      <c r="L72" s="603"/>
      <c r="M72" s="603"/>
      <c r="N72" s="630">
        <v>46170.44</v>
      </c>
      <c r="O72" s="574">
        <v>4.4090269151138717</v>
      </c>
      <c r="P72" s="88">
        <v>417.56</v>
      </c>
    </row>
    <row r="73" spans="1:16" s="6" customFormat="1" ht="15.75" customHeight="1">
      <c r="A73" s="634">
        <v>257</v>
      </c>
      <c r="B73" s="564" t="s">
        <v>376</v>
      </c>
      <c r="C73" s="564"/>
      <c r="D73" s="564"/>
      <c r="E73" s="603">
        <v>4790</v>
      </c>
      <c r="F73" s="603">
        <v>4790</v>
      </c>
      <c r="G73" s="603">
        <v>1476.6</v>
      </c>
      <c r="H73" s="603">
        <v>1476.6</v>
      </c>
      <c r="I73" s="603"/>
      <c r="J73" s="603"/>
      <c r="K73" s="603">
        <v>3313.4</v>
      </c>
      <c r="L73" s="603"/>
      <c r="M73" s="603"/>
      <c r="N73" s="630">
        <v>3313.4</v>
      </c>
      <c r="O73" s="574">
        <v>30.826722338204593</v>
      </c>
      <c r="P73" s="88"/>
    </row>
    <row r="74" spans="1:16" s="6" customFormat="1" ht="15.75" customHeight="1">
      <c r="A74" s="634">
        <v>259</v>
      </c>
      <c r="B74" s="564" t="s">
        <v>553</v>
      </c>
      <c r="C74" s="564"/>
      <c r="D74" s="564"/>
      <c r="E74" s="603">
        <v>239547</v>
      </c>
      <c r="F74" s="603">
        <v>239547</v>
      </c>
      <c r="G74" s="603">
        <v>1400.63</v>
      </c>
      <c r="H74" s="603">
        <v>1400.63</v>
      </c>
      <c r="I74" s="603"/>
      <c r="J74" s="603"/>
      <c r="K74" s="603">
        <v>238146.37</v>
      </c>
      <c r="L74" s="603"/>
      <c r="M74" s="603"/>
      <c r="N74" s="630">
        <v>238146.37</v>
      </c>
      <c r="O74" s="574">
        <v>0.58469945355191255</v>
      </c>
      <c r="P74" s="88"/>
    </row>
    <row r="75" spans="1:16" ht="18" customHeight="1">
      <c r="A75" s="607" t="s">
        <v>379</v>
      </c>
      <c r="B75" s="563" t="s">
        <v>380</v>
      </c>
      <c r="C75" s="563">
        <v>668800</v>
      </c>
      <c r="D75" s="564"/>
      <c r="E75" s="601">
        <v>807385</v>
      </c>
      <c r="F75" s="601">
        <v>805485</v>
      </c>
      <c r="G75" s="601">
        <v>198098.69999999998</v>
      </c>
      <c r="H75" s="601">
        <v>271459.45</v>
      </c>
      <c r="I75" s="601">
        <v>13773.65</v>
      </c>
      <c r="J75" s="601">
        <v>625.95000000000005</v>
      </c>
      <c r="K75" s="601">
        <v>534025.55000000005</v>
      </c>
      <c r="L75" s="601" t="e">
        <v>#REF!</v>
      </c>
      <c r="M75" s="601" t="e">
        <v>#REF!</v>
      </c>
      <c r="N75" s="602">
        <v>535925.55000000005</v>
      </c>
      <c r="O75" s="573">
        <v>33.701366257596355</v>
      </c>
      <c r="P75" s="14">
        <v>73360.75</v>
      </c>
    </row>
    <row r="76" spans="1:16" ht="18" customHeight="1">
      <c r="A76" s="634">
        <v>261</v>
      </c>
      <c r="B76" s="564" t="s">
        <v>636</v>
      </c>
      <c r="C76" s="563"/>
      <c r="D76" s="564"/>
      <c r="E76" s="603">
        <v>37000</v>
      </c>
      <c r="F76" s="603">
        <v>37000</v>
      </c>
      <c r="G76" s="601"/>
      <c r="H76" s="601"/>
      <c r="I76" s="601"/>
      <c r="J76" s="603"/>
      <c r="K76" s="603">
        <v>37000</v>
      </c>
      <c r="L76" s="601"/>
      <c r="M76" s="601"/>
      <c r="N76" s="602">
        <v>37000</v>
      </c>
      <c r="O76" s="574">
        <v>0</v>
      </c>
    </row>
    <row r="77" spans="1:16" ht="18" customHeight="1">
      <c r="A77" s="634">
        <v>262</v>
      </c>
      <c r="B77" s="564" t="s">
        <v>554</v>
      </c>
      <c r="C77" s="564">
        <v>40000</v>
      </c>
      <c r="D77" s="564"/>
      <c r="E77" s="603">
        <v>126290</v>
      </c>
      <c r="F77" s="603">
        <v>126290</v>
      </c>
      <c r="G77" s="603">
        <v>10664.38</v>
      </c>
      <c r="H77" s="603">
        <v>11341.369999999999</v>
      </c>
      <c r="I77" s="603">
        <v>1591.75</v>
      </c>
      <c r="J77" s="603">
        <v>625.95000000000005</v>
      </c>
      <c r="K77" s="603">
        <v>114948.63</v>
      </c>
      <c r="L77" s="603"/>
      <c r="M77" s="603"/>
      <c r="N77" s="630">
        <v>114948.63</v>
      </c>
      <c r="O77" s="574">
        <v>8.9804180853590925</v>
      </c>
      <c r="P77" s="14">
        <v>676.99</v>
      </c>
    </row>
    <row r="78" spans="1:16" ht="15.75" customHeight="1">
      <c r="A78" s="634">
        <v>263</v>
      </c>
      <c r="B78" s="564" t="s">
        <v>591</v>
      </c>
      <c r="C78" s="564"/>
      <c r="D78" s="564"/>
      <c r="E78" s="603">
        <v>22035</v>
      </c>
      <c r="F78" s="603">
        <v>22035</v>
      </c>
      <c r="G78" s="603"/>
      <c r="H78" s="603"/>
      <c r="I78" s="603"/>
      <c r="J78" s="603"/>
      <c r="K78" s="603">
        <v>22035</v>
      </c>
      <c r="L78" s="603"/>
      <c r="M78" s="603"/>
      <c r="N78" s="630">
        <v>22035</v>
      </c>
      <c r="O78" s="574">
        <v>0</v>
      </c>
    </row>
    <row r="79" spans="1:16" ht="18" customHeight="1">
      <c r="A79" s="634">
        <v>265</v>
      </c>
      <c r="B79" s="564" t="s">
        <v>555</v>
      </c>
      <c r="C79" s="564">
        <v>613000</v>
      </c>
      <c r="D79" s="564"/>
      <c r="E79" s="603">
        <v>545885</v>
      </c>
      <c r="F79" s="603">
        <v>544385</v>
      </c>
      <c r="G79" s="603">
        <v>181267.27</v>
      </c>
      <c r="H79" s="603">
        <v>233955.94</v>
      </c>
      <c r="I79" s="603">
        <v>96.25</v>
      </c>
      <c r="J79" s="603"/>
      <c r="K79" s="603">
        <v>310429.06</v>
      </c>
      <c r="L79" s="603"/>
      <c r="M79" s="603"/>
      <c r="N79" s="630">
        <v>311929.06</v>
      </c>
      <c r="O79" s="574">
        <v>42.976191482131213</v>
      </c>
      <c r="P79" s="14">
        <v>52688.67</v>
      </c>
    </row>
    <row r="80" spans="1:16" ht="18" customHeight="1">
      <c r="A80" s="634">
        <v>269</v>
      </c>
      <c r="B80" s="564" t="s">
        <v>556</v>
      </c>
      <c r="C80" s="564">
        <v>15800</v>
      </c>
      <c r="D80" s="564"/>
      <c r="E80" s="603">
        <v>76175</v>
      </c>
      <c r="F80" s="603">
        <v>75775</v>
      </c>
      <c r="G80" s="603">
        <v>6167.05</v>
      </c>
      <c r="H80" s="603">
        <v>26162.14</v>
      </c>
      <c r="I80" s="603">
        <v>12085.65</v>
      </c>
      <c r="J80" s="603"/>
      <c r="K80" s="603">
        <v>49612.86</v>
      </c>
      <c r="L80" s="603"/>
      <c r="M80" s="603"/>
      <c r="N80" s="630">
        <v>50012.86</v>
      </c>
      <c r="O80" s="574">
        <v>34.526083800725829</v>
      </c>
      <c r="P80" s="14">
        <v>19995.09</v>
      </c>
    </row>
    <row r="81" spans="1:16" ht="18" customHeight="1">
      <c r="A81" s="607" t="s">
        <v>389</v>
      </c>
      <c r="B81" s="563" t="s">
        <v>390</v>
      </c>
      <c r="C81" s="563">
        <v>2700</v>
      </c>
      <c r="D81" s="563"/>
      <c r="E81" s="601">
        <v>493276</v>
      </c>
      <c r="F81" s="601">
        <v>491926</v>
      </c>
      <c r="G81" s="601">
        <v>37221.850000000006</v>
      </c>
      <c r="H81" s="601">
        <v>39512.28</v>
      </c>
      <c r="I81" s="601">
        <v>1514.56</v>
      </c>
      <c r="J81" s="601">
        <v>0</v>
      </c>
      <c r="K81" s="601">
        <v>452413.72</v>
      </c>
      <c r="L81" s="601" t="e">
        <v>#REF!</v>
      </c>
      <c r="M81" s="601" t="e">
        <v>#REF!</v>
      </c>
      <c r="N81" s="602">
        <v>453763.72</v>
      </c>
      <c r="O81" s="573">
        <v>8.0321593085138829</v>
      </c>
      <c r="P81" s="14">
        <v>2290.4299999999998</v>
      </c>
    </row>
    <row r="82" spans="1:16" ht="18" customHeight="1">
      <c r="A82" s="634">
        <v>271</v>
      </c>
      <c r="B82" s="564" t="s">
        <v>392</v>
      </c>
      <c r="C82" s="563"/>
      <c r="D82" s="564"/>
      <c r="E82" s="603">
        <v>3000</v>
      </c>
      <c r="F82" s="603">
        <v>3000</v>
      </c>
      <c r="G82" s="603">
        <v>1070</v>
      </c>
      <c r="H82" s="603">
        <v>1070</v>
      </c>
      <c r="I82" s="601"/>
      <c r="J82" s="601"/>
      <c r="K82" s="603">
        <v>1930</v>
      </c>
      <c r="L82" s="601"/>
      <c r="M82" s="601"/>
      <c r="N82" s="630">
        <v>1930</v>
      </c>
      <c r="O82" s="573">
        <v>35.666666666666671</v>
      </c>
    </row>
    <row r="83" spans="1:16" ht="18" customHeight="1">
      <c r="A83" s="634">
        <v>272</v>
      </c>
      <c r="B83" s="564" t="s">
        <v>637</v>
      </c>
      <c r="C83" s="563"/>
      <c r="D83" s="564"/>
      <c r="E83" s="603">
        <v>13500</v>
      </c>
      <c r="F83" s="603">
        <v>13500</v>
      </c>
      <c r="G83" s="603">
        <v>299.99</v>
      </c>
      <c r="H83" s="603">
        <v>299.99</v>
      </c>
      <c r="I83" s="601"/>
      <c r="J83" s="601"/>
      <c r="K83" s="603">
        <v>13200.01</v>
      </c>
      <c r="L83" s="601"/>
      <c r="M83" s="601"/>
      <c r="N83" s="630">
        <v>13200.01</v>
      </c>
      <c r="O83" s="573">
        <v>2.2221481481481482</v>
      </c>
    </row>
    <row r="84" spans="1:16" ht="18" customHeight="1">
      <c r="A84" s="634">
        <v>273</v>
      </c>
      <c r="B84" s="564" t="s">
        <v>598</v>
      </c>
      <c r="C84" s="563"/>
      <c r="D84" s="564"/>
      <c r="E84" s="603">
        <v>149000</v>
      </c>
      <c r="F84" s="603">
        <v>149000</v>
      </c>
      <c r="G84" s="603">
        <v>17734.02</v>
      </c>
      <c r="H84" s="603">
        <v>19026.849999999999</v>
      </c>
      <c r="I84" s="603">
        <v>757.83</v>
      </c>
      <c r="J84" s="601"/>
      <c r="K84" s="603">
        <v>129973.15</v>
      </c>
      <c r="L84" s="601"/>
      <c r="M84" s="601"/>
      <c r="N84" s="630">
        <v>129973.15</v>
      </c>
      <c r="O84" s="574">
        <v>12.76969798657718</v>
      </c>
      <c r="P84" s="14">
        <v>1292.83</v>
      </c>
    </row>
    <row r="85" spans="1:16" ht="18" customHeight="1">
      <c r="A85" s="634">
        <v>274</v>
      </c>
      <c r="B85" s="564" t="s">
        <v>557</v>
      </c>
      <c r="C85" s="564">
        <v>1500</v>
      </c>
      <c r="D85" s="564"/>
      <c r="E85" s="603">
        <v>41233</v>
      </c>
      <c r="F85" s="603">
        <v>40483</v>
      </c>
      <c r="G85" s="603">
        <v>1244.9000000000001</v>
      </c>
      <c r="H85" s="603">
        <v>1630.1000000000001</v>
      </c>
      <c r="I85" s="603"/>
      <c r="J85" s="603"/>
      <c r="K85" s="603">
        <v>38852.9</v>
      </c>
      <c r="L85" s="603"/>
      <c r="M85" s="603"/>
      <c r="N85" s="630">
        <v>39602.9</v>
      </c>
      <c r="O85" s="574">
        <v>4.0266284613294472</v>
      </c>
      <c r="P85" s="14">
        <v>385.2</v>
      </c>
    </row>
    <row r="86" spans="1:16" ht="18" customHeight="1">
      <c r="A86" s="634">
        <v>275</v>
      </c>
      <c r="B86" s="564" t="s">
        <v>599</v>
      </c>
      <c r="C86" s="564"/>
      <c r="D86" s="564"/>
      <c r="E86" s="603">
        <v>176500</v>
      </c>
      <c r="F86" s="603">
        <v>176500</v>
      </c>
      <c r="G86" s="603">
        <v>5452.41</v>
      </c>
      <c r="H86" s="603">
        <v>6064.8099999999995</v>
      </c>
      <c r="I86" s="603">
        <v>612.4</v>
      </c>
      <c r="J86" s="603"/>
      <c r="K86" s="603">
        <v>170435.19</v>
      </c>
      <c r="L86" s="603"/>
      <c r="M86" s="603"/>
      <c r="N86" s="630">
        <v>170435.19</v>
      </c>
      <c r="O86" s="574">
        <v>3.4361529745042487</v>
      </c>
      <c r="P86" s="14">
        <v>612.4</v>
      </c>
    </row>
    <row r="87" spans="1:16" ht="18" customHeight="1">
      <c r="A87" s="634">
        <v>279</v>
      </c>
      <c r="B87" s="564" t="s">
        <v>558</v>
      </c>
      <c r="C87" s="564">
        <v>1200</v>
      </c>
      <c r="D87" s="564"/>
      <c r="E87" s="603">
        <v>110043</v>
      </c>
      <c r="F87" s="603">
        <v>109443</v>
      </c>
      <c r="G87" s="603">
        <v>11420.53</v>
      </c>
      <c r="H87" s="603">
        <v>11420.53</v>
      </c>
      <c r="I87" s="603">
        <v>144.33000000000001</v>
      </c>
      <c r="J87" s="603"/>
      <c r="K87" s="603">
        <v>98022.47</v>
      </c>
      <c r="L87" s="603"/>
      <c r="M87" s="603"/>
      <c r="N87" s="630">
        <v>98622.47</v>
      </c>
      <c r="O87" s="574">
        <v>10.435139753113495</v>
      </c>
    </row>
    <row r="88" spans="1:16" ht="17.25" customHeight="1">
      <c r="A88" s="607" t="s">
        <v>403</v>
      </c>
      <c r="B88" s="563" t="s">
        <v>404</v>
      </c>
      <c r="C88" s="563">
        <v>800</v>
      </c>
      <c r="D88" s="563">
        <v>0</v>
      </c>
      <c r="E88" s="601">
        <v>150498</v>
      </c>
      <c r="F88" s="601">
        <v>150498</v>
      </c>
      <c r="G88" s="601">
        <v>8731.98</v>
      </c>
      <c r="H88" s="601">
        <v>8731.98</v>
      </c>
      <c r="I88" s="601">
        <v>0</v>
      </c>
      <c r="J88" s="601">
        <v>0</v>
      </c>
      <c r="K88" s="601">
        <v>141766.01999999999</v>
      </c>
      <c r="L88" s="601" t="e">
        <v>#REF!</v>
      </c>
      <c r="M88" s="601" t="e">
        <v>#REF!</v>
      </c>
      <c r="N88" s="602">
        <v>141766.01999999999</v>
      </c>
      <c r="O88" s="573">
        <v>5.8020571701949528</v>
      </c>
      <c r="P88" s="14">
        <v>0</v>
      </c>
    </row>
    <row r="89" spans="1:16" ht="18.75" hidden="1" customHeight="1">
      <c r="A89" s="634">
        <v>280</v>
      </c>
      <c r="B89" s="564" t="s">
        <v>404</v>
      </c>
      <c r="C89" s="564">
        <v>800</v>
      </c>
      <c r="D89" s="564"/>
      <c r="E89" s="603">
        <v>2172</v>
      </c>
      <c r="F89" s="603">
        <v>160</v>
      </c>
      <c r="G89" s="603"/>
      <c r="H89" s="603"/>
      <c r="I89" s="603"/>
      <c r="J89" s="603"/>
      <c r="K89" s="603"/>
      <c r="L89" s="603"/>
      <c r="M89" s="603"/>
      <c r="N89" s="630">
        <v>2172</v>
      </c>
      <c r="O89" s="574">
        <v>0</v>
      </c>
    </row>
    <row r="90" spans="1:16" ht="21" customHeight="1">
      <c r="A90" s="607">
        <v>290</v>
      </c>
      <c r="B90" s="563" t="s">
        <v>504</v>
      </c>
      <c r="C90" s="563"/>
      <c r="D90" s="564"/>
      <c r="E90" s="601">
        <v>2322</v>
      </c>
      <c r="F90" s="601">
        <v>2322</v>
      </c>
      <c r="G90" s="601">
        <v>50</v>
      </c>
      <c r="H90" s="601">
        <v>2320.54</v>
      </c>
      <c r="I90" s="601">
        <v>0</v>
      </c>
      <c r="J90" s="601"/>
      <c r="K90" s="601">
        <v>1.4600000000000364</v>
      </c>
      <c r="L90" s="645" t="e">
        <v>#REF!</v>
      </c>
      <c r="M90" s="645" t="e">
        <v>#REF!</v>
      </c>
      <c r="N90" s="602">
        <v>1.4600000000000364</v>
      </c>
      <c r="O90" s="573">
        <v>99.937123169681314</v>
      </c>
      <c r="P90" s="14">
        <v>2270.54</v>
      </c>
    </row>
    <row r="91" spans="1:16" ht="19.5" hidden="1" customHeight="1">
      <c r="A91" s="634">
        <v>295</v>
      </c>
      <c r="B91" s="539" t="s">
        <v>559</v>
      </c>
      <c r="C91" s="539"/>
      <c r="D91" s="646"/>
      <c r="E91" s="603">
        <v>780</v>
      </c>
      <c r="F91" s="603">
        <v>780</v>
      </c>
      <c r="G91" s="647"/>
      <c r="H91" s="603">
        <v>779.38</v>
      </c>
      <c r="I91" s="647"/>
      <c r="J91" s="603">
        <v>753.89</v>
      </c>
      <c r="K91" s="601">
        <v>0.62000000000000455</v>
      </c>
      <c r="L91" s="647"/>
      <c r="M91" s="647"/>
      <c r="N91" s="631">
        <v>0.62000000000000455</v>
      </c>
      <c r="O91" s="573">
        <v>99.920512820512812</v>
      </c>
      <c r="P91" s="14">
        <v>779.38</v>
      </c>
    </row>
    <row r="92" spans="1:16" ht="16.5" customHeight="1">
      <c r="A92" s="634">
        <v>296</v>
      </c>
      <c r="B92" s="539" t="s">
        <v>560</v>
      </c>
      <c r="C92" s="539"/>
      <c r="D92" s="646"/>
      <c r="E92" s="603">
        <v>50</v>
      </c>
      <c r="F92" s="603">
        <v>50</v>
      </c>
      <c r="G92" s="603">
        <v>50</v>
      </c>
      <c r="H92" s="603">
        <v>50</v>
      </c>
      <c r="I92" s="647"/>
      <c r="J92" s="603"/>
      <c r="K92" s="603">
        <v>0</v>
      </c>
      <c r="L92" s="647"/>
      <c r="M92" s="647"/>
      <c r="N92" s="603">
        <v>0</v>
      </c>
      <c r="O92" s="574">
        <v>100</v>
      </c>
    </row>
    <row r="93" spans="1:16" ht="19.5" customHeight="1">
      <c r="A93" s="634">
        <v>297</v>
      </c>
      <c r="B93" s="539" t="s">
        <v>561</v>
      </c>
      <c r="C93" s="577"/>
      <c r="D93" s="646"/>
      <c r="E93" s="603">
        <v>2177</v>
      </c>
      <c r="F93" s="603">
        <v>2177</v>
      </c>
      <c r="G93" s="603"/>
      <c r="H93" s="603">
        <v>2176.38</v>
      </c>
      <c r="I93" s="603"/>
      <c r="J93" s="603"/>
      <c r="K93" s="603">
        <v>0.61999999999989086</v>
      </c>
      <c r="L93" s="647"/>
      <c r="M93" s="647"/>
      <c r="N93" s="630">
        <v>0.61999999999989086</v>
      </c>
      <c r="O93" s="574">
        <v>99.971520440973833</v>
      </c>
      <c r="P93" s="14">
        <v>2176.38</v>
      </c>
    </row>
    <row r="94" spans="1:16" ht="18.75" customHeight="1">
      <c r="A94" s="634">
        <v>298</v>
      </c>
      <c r="B94" s="539" t="s">
        <v>562</v>
      </c>
      <c r="C94" s="577"/>
      <c r="D94" s="646"/>
      <c r="E94" s="603">
        <v>95</v>
      </c>
      <c r="F94" s="603">
        <v>95</v>
      </c>
      <c r="G94" s="603"/>
      <c r="H94" s="603">
        <v>94.16</v>
      </c>
      <c r="I94" s="603"/>
      <c r="J94" s="603"/>
      <c r="K94" s="603">
        <v>0.84000000000000341</v>
      </c>
      <c r="L94" s="647"/>
      <c r="M94" s="647"/>
      <c r="N94" s="630">
        <v>0.84000000000000341</v>
      </c>
      <c r="O94" s="574">
        <v>99.115789473684202</v>
      </c>
      <c r="P94" s="14">
        <v>94.16</v>
      </c>
    </row>
    <row r="95" spans="1:16" ht="19.5" hidden="1" customHeight="1">
      <c r="A95" s="634">
        <v>299</v>
      </c>
      <c r="B95" s="539" t="s">
        <v>563</v>
      </c>
      <c r="C95" s="539"/>
      <c r="D95" s="646"/>
      <c r="E95" s="603">
        <v>62.6</v>
      </c>
      <c r="F95" s="603">
        <v>62.6</v>
      </c>
      <c r="G95" s="647"/>
      <c r="H95" s="603">
        <v>62.6</v>
      </c>
      <c r="I95" s="647"/>
      <c r="J95" s="603">
        <v>62.6</v>
      </c>
      <c r="K95" s="647"/>
      <c r="L95" s="647"/>
      <c r="M95" s="647"/>
      <c r="N95" s="631">
        <v>0</v>
      </c>
      <c r="O95" s="575"/>
      <c r="P95" s="14">
        <v>62.6</v>
      </c>
    </row>
    <row r="96" spans="1:16" ht="24.95" customHeight="1">
      <c r="A96" s="635" t="s">
        <v>458</v>
      </c>
      <c r="B96" s="571" t="s">
        <v>505</v>
      </c>
      <c r="C96" s="638">
        <v>6075690</v>
      </c>
      <c r="D96" s="638">
        <v>0</v>
      </c>
      <c r="E96" s="639">
        <v>9689797</v>
      </c>
      <c r="F96" s="639">
        <v>8632788</v>
      </c>
      <c r="G96" s="640">
        <v>863943.09</v>
      </c>
      <c r="H96" s="639">
        <v>3926975.92</v>
      </c>
      <c r="I96" s="639">
        <v>2639573.9699999997</v>
      </c>
      <c r="J96" s="639">
        <v>1210492.3500000001</v>
      </c>
      <c r="K96" s="639">
        <v>4705812.08</v>
      </c>
      <c r="L96" s="639" t="e">
        <v>#REF!</v>
      </c>
      <c r="M96" s="639" t="e">
        <v>#REF!</v>
      </c>
      <c r="N96" s="632">
        <v>5762821.0800000001</v>
      </c>
      <c r="O96" s="576">
        <v>45.489080931907509</v>
      </c>
      <c r="P96" s="14">
        <v>3082921.43</v>
      </c>
    </row>
    <row r="97" spans="1:16" ht="18" customHeight="1">
      <c r="A97" s="607">
        <v>300</v>
      </c>
      <c r="B97" s="540" t="s">
        <v>564</v>
      </c>
      <c r="C97" s="563">
        <v>133000</v>
      </c>
      <c r="D97" s="564"/>
      <c r="E97" s="601">
        <v>659543</v>
      </c>
      <c r="F97" s="601">
        <v>593043</v>
      </c>
      <c r="G97" s="601">
        <v>26976.77</v>
      </c>
      <c r="H97" s="601">
        <v>189300.44</v>
      </c>
      <c r="I97" s="601">
        <v>161400.94</v>
      </c>
      <c r="J97" s="601">
        <v>5029</v>
      </c>
      <c r="K97" s="601">
        <v>403742.56</v>
      </c>
      <c r="L97" s="601" t="e">
        <v>#REF!</v>
      </c>
      <c r="M97" s="601" t="e">
        <v>#REF!</v>
      </c>
      <c r="N97" s="602">
        <v>470242.56</v>
      </c>
      <c r="O97" s="573">
        <v>31.920187912175003</v>
      </c>
      <c r="P97" s="14">
        <v>162323.67000000001</v>
      </c>
    </row>
    <row r="98" spans="1:16" ht="17.25" customHeight="1">
      <c r="A98" s="634">
        <v>301</v>
      </c>
      <c r="B98" s="539" t="s">
        <v>565</v>
      </c>
      <c r="C98" s="564">
        <v>100000</v>
      </c>
      <c r="D98" s="564"/>
      <c r="E98" s="603">
        <v>93922</v>
      </c>
      <c r="F98" s="603">
        <v>43922</v>
      </c>
      <c r="G98" s="603">
        <v>3577.87</v>
      </c>
      <c r="H98" s="603">
        <v>9529.5999999999985</v>
      </c>
      <c r="I98" s="603">
        <v>5029</v>
      </c>
      <c r="J98" s="603">
        <v>5029</v>
      </c>
      <c r="K98" s="603">
        <v>34392.400000000001</v>
      </c>
      <c r="L98" s="601"/>
      <c r="M98" s="601"/>
      <c r="N98" s="630">
        <v>84392.4</v>
      </c>
      <c r="O98" s="574">
        <v>21.696644050817355</v>
      </c>
      <c r="P98" s="14">
        <v>5951.73</v>
      </c>
    </row>
    <row r="99" spans="1:16" ht="15.75" customHeight="1">
      <c r="A99" s="634">
        <v>302</v>
      </c>
      <c r="B99" s="539" t="s">
        <v>566</v>
      </c>
      <c r="C99" s="564"/>
      <c r="D99" s="564"/>
      <c r="E99" s="603">
        <v>1000</v>
      </c>
      <c r="F99" s="603">
        <v>1000</v>
      </c>
      <c r="G99" s="603"/>
      <c r="H99" s="603">
        <v>0</v>
      </c>
      <c r="I99" s="603"/>
      <c r="J99" s="603"/>
      <c r="K99" s="603">
        <v>1000</v>
      </c>
      <c r="L99" s="601"/>
      <c r="M99" s="601"/>
      <c r="N99" s="630">
        <v>1000</v>
      </c>
      <c r="O99" s="574">
        <v>0</v>
      </c>
      <c r="P99" s="14">
        <v>0</v>
      </c>
    </row>
    <row r="100" spans="1:16" ht="15.75" customHeight="1">
      <c r="A100" s="634">
        <v>303</v>
      </c>
      <c r="B100" s="539" t="s">
        <v>567</v>
      </c>
      <c r="C100" s="564">
        <v>33000</v>
      </c>
      <c r="D100" s="564"/>
      <c r="E100" s="603">
        <v>286600</v>
      </c>
      <c r="F100" s="603">
        <v>270100</v>
      </c>
      <c r="G100" s="603">
        <v>74.900000000000006</v>
      </c>
      <c r="H100" s="603">
        <v>74.900000000000006</v>
      </c>
      <c r="I100" s="603"/>
      <c r="J100" s="603"/>
      <c r="K100" s="603">
        <v>270025.09999999998</v>
      </c>
      <c r="L100" s="601"/>
      <c r="M100" s="601"/>
      <c r="N100" s="630">
        <v>286525.09999999998</v>
      </c>
      <c r="O100" s="574">
        <v>2.7730470196223624E-2</v>
      </c>
      <c r="P100" s="14">
        <v>0</v>
      </c>
    </row>
    <row r="101" spans="1:16" ht="16.5" customHeight="1">
      <c r="A101" s="634">
        <v>304</v>
      </c>
      <c r="B101" s="539" t="s">
        <v>568</v>
      </c>
      <c r="C101" s="564"/>
      <c r="D101" s="564"/>
      <c r="E101" s="603">
        <v>23824</v>
      </c>
      <c r="F101" s="603">
        <v>23824</v>
      </c>
      <c r="G101" s="603">
        <v>23324</v>
      </c>
      <c r="H101" s="603">
        <v>23324</v>
      </c>
      <c r="I101" s="603"/>
      <c r="J101" s="603"/>
      <c r="K101" s="603">
        <v>500</v>
      </c>
      <c r="L101" s="601"/>
      <c r="M101" s="601"/>
      <c r="N101" s="630">
        <v>500</v>
      </c>
      <c r="O101" s="574">
        <v>97.901276024177292</v>
      </c>
    </row>
    <row r="102" spans="1:16" ht="13.5" customHeight="1">
      <c r="A102" s="634">
        <v>305</v>
      </c>
      <c r="B102" s="539" t="s">
        <v>569</v>
      </c>
      <c r="C102" s="564"/>
      <c r="D102" s="564"/>
      <c r="E102" s="603">
        <v>37000</v>
      </c>
      <c r="F102" s="603">
        <v>37000</v>
      </c>
      <c r="G102" s="603"/>
      <c r="H102" s="603">
        <v>0</v>
      </c>
      <c r="I102" s="603"/>
      <c r="J102" s="603"/>
      <c r="K102" s="603">
        <v>37000</v>
      </c>
      <c r="L102" s="601"/>
      <c r="M102" s="601"/>
      <c r="N102" s="630">
        <v>37000</v>
      </c>
      <c r="O102" s="574">
        <v>0</v>
      </c>
      <c r="P102" s="14">
        <v>0</v>
      </c>
    </row>
    <row r="103" spans="1:16" ht="9.75" hidden="1" customHeight="1">
      <c r="A103" s="634">
        <v>307</v>
      </c>
      <c r="B103" s="539" t="s">
        <v>570</v>
      </c>
      <c r="C103" s="564"/>
      <c r="D103" s="564"/>
      <c r="E103" s="603"/>
      <c r="F103" s="603"/>
      <c r="G103" s="603">
        <v>156371.94</v>
      </c>
      <c r="H103" s="603">
        <v>469115.82</v>
      </c>
      <c r="I103" s="603"/>
      <c r="J103" s="603"/>
      <c r="K103" s="603">
        <v>-469115.82</v>
      </c>
      <c r="L103" s="601"/>
      <c r="M103" s="601"/>
      <c r="N103" s="630">
        <v>-469115.82</v>
      </c>
      <c r="O103" s="574" t="e">
        <v>#DIV/0!</v>
      </c>
      <c r="P103" s="14">
        <v>312743.88</v>
      </c>
    </row>
    <row r="104" spans="1:16" ht="14.25" customHeight="1">
      <c r="A104" s="634">
        <v>308</v>
      </c>
      <c r="B104" s="539" t="s">
        <v>592</v>
      </c>
      <c r="C104" s="564"/>
      <c r="D104" s="564"/>
      <c r="E104" s="603">
        <v>217197</v>
      </c>
      <c r="F104" s="603">
        <v>217197</v>
      </c>
      <c r="G104" s="603"/>
      <c r="H104" s="603">
        <v>156371.94</v>
      </c>
      <c r="I104" s="603">
        <v>156371.94</v>
      </c>
      <c r="J104" s="603"/>
      <c r="K104" s="603">
        <v>60825.06</v>
      </c>
      <c r="L104" s="601"/>
      <c r="M104" s="601"/>
      <c r="N104" s="630">
        <v>60825.06</v>
      </c>
      <c r="O104" s="574">
        <v>71.995441925993447</v>
      </c>
      <c r="P104" s="14">
        <v>156371.94</v>
      </c>
    </row>
    <row r="105" spans="1:16" ht="14.25" hidden="1" customHeight="1">
      <c r="A105" s="634">
        <v>309</v>
      </c>
      <c r="B105" s="539" t="s">
        <v>571</v>
      </c>
      <c r="C105" s="564"/>
      <c r="D105" s="564"/>
      <c r="E105" s="603"/>
      <c r="F105" s="603"/>
      <c r="G105" s="603"/>
      <c r="H105" s="603">
        <v>0</v>
      </c>
      <c r="I105" s="603"/>
      <c r="J105" s="603"/>
      <c r="K105" s="603">
        <v>0</v>
      </c>
      <c r="L105" s="601"/>
      <c r="M105" s="601"/>
      <c r="N105" s="630">
        <v>0</v>
      </c>
      <c r="O105" s="574" t="e">
        <v>#DIV/0!</v>
      </c>
      <c r="P105" s="14">
        <v>0</v>
      </c>
    </row>
    <row r="106" spans="1:16" ht="18" customHeight="1">
      <c r="A106" s="607">
        <v>310</v>
      </c>
      <c r="B106" s="540" t="s">
        <v>572</v>
      </c>
      <c r="C106" s="564"/>
      <c r="D106" s="564"/>
      <c r="E106" s="601">
        <v>205979</v>
      </c>
      <c r="F106" s="601">
        <v>205979</v>
      </c>
      <c r="G106" s="601">
        <v>5536.15</v>
      </c>
      <c r="H106" s="601">
        <v>199407.52</v>
      </c>
      <c r="I106" s="601">
        <v>145400.37</v>
      </c>
      <c r="J106" s="601">
        <v>101008</v>
      </c>
      <c r="K106" s="601">
        <v>6571.4800000000105</v>
      </c>
      <c r="L106" s="601" t="e">
        <v>#REF!</v>
      </c>
      <c r="M106" s="601" t="e">
        <v>#REF!</v>
      </c>
      <c r="N106" s="602">
        <v>6571.4800000000105</v>
      </c>
      <c r="O106" s="573">
        <v>96.809635933760234</v>
      </c>
      <c r="P106" s="270">
        <v>193871.37</v>
      </c>
    </row>
    <row r="107" spans="1:16" ht="0.75" customHeight="1">
      <c r="A107" s="634">
        <v>314</v>
      </c>
      <c r="B107" s="539" t="s">
        <v>573</v>
      </c>
      <c r="C107" s="564"/>
      <c r="D107" s="564"/>
      <c r="E107" s="603">
        <v>149479</v>
      </c>
      <c r="F107" s="603">
        <v>101008</v>
      </c>
      <c r="G107" s="603">
        <v>56710</v>
      </c>
      <c r="H107" s="603">
        <v>271138</v>
      </c>
      <c r="I107" s="603">
        <v>56710</v>
      </c>
      <c r="J107" s="603"/>
      <c r="K107" s="603"/>
      <c r="L107" s="603"/>
      <c r="M107" s="603"/>
      <c r="N107" s="630"/>
      <c r="O107" s="574"/>
      <c r="P107" s="270">
        <v>214428</v>
      </c>
    </row>
    <row r="108" spans="1:16" ht="18" customHeight="1">
      <c r="A108" s="607">
        <v>320</v>
      </c>
      <c r="B108" s="563" t="s">
        <v>574</v>
      </c>
      <c r="C108" s="563">
        <v>1700000</v>
      </c>
      <c r="D108" s="564"/>
      <c r="E108" s="601">
        <v>1900870</v>
      </c>
      <c r="F108" s="601">
        <v>1393870</v>
      </c>
      <c r="G108" s="601">
        <v>14645</v>
      </c>
      <c r="H108" s="601">
        <v>601407.38</v>
      </c>
      <c r="I108" s="601">
        <v>345558.67</v>
      </c>
      <c r="J108" s="601">
        <v>199053.27</v>
      </c>
      <c r="K108" s="601">
        <v>792462.62</v>
      </c>
      <c r="L108" s="601" t="e">
        <v>#REF!</v>
      </c>
      <c r="M108" s="601" t="e">
        <v>#REF!</v>
      </c>
      <c r="N108" s="602">
        <v>1299462.6200000001</v>
      </c>
      <c r="O108" s="573">
        <v>43.146590428088707</v>
      </c>
      <c r="P108" s="531">
        <f>605703.18-18940.8</f>
        <v>586762.38</v>
      </c>
    </row>
    <row r="109" spans="1:16" ht="17.25" customHeight="1">
      <c r="A109" s="607">
        <v>330</v>
      </c>
      <c r="B109" s="563" t="s">
        <v>507</v>
      </c>
      <c r="C109" s="563">
        <v>1822120</v>
      </c>
      <c r="D109" s="563">
        <v>0</v>
      </c>
      <c r="E109" s="601">
        <v>1720385</v>
      </c>
      <c r="F109" s="601">
        <v>1355961</v>
      </c>
      <c r="G109" s="601">
        <v>5378.6</v>
      </c>
      <c r="H109" s="601">
        <v>168399.3</v>
      </c>
      <c r="I109" s="601">
        <v>132589.31</v>
      </c>
      <c r="J109" s="601">
        <v>115560</v>
      </c>
      <c r="K109" s="601">
        <v>1187561.7</v>
      </c>
      <c r="L109" s="601" t="e">
        <v>#REF!</v>
      </c>
      <c r="M109" s="601" t="e">
        <v>#REF!</v>
      </c>
      <c r="N109" s="602">
        <v>1551985.7</v>
      </c>
      <c r="O109" s="573">
        <v>12.419184622566577</v>
      </c>
      <c r="P109" s="14">
        <v>163020.70000000001</v>
      </c>
    </row>
    <row r="110" spans="1:16" ht="16.5" customHeight="1">
      <c r="A110" s="634">
        <v>331</v>
      </c>
      <c r="B110" s="564" t="s">
        <v>575</v>
      </c>
      <c r="C110" s="564"/>
      <c r="D110" s="564"/>
      <c r="E110" s="603">
        <v>1800</v>
      </c>
      <c r="F110" s="603">
        <v>1800</v>
      </c>
      <c r="G110" s="603"/>
      <c r="H110" s="603"/>
      <c r="I110" s="603"/>
      <c r="J110" s="603"/>
      <c r="K110" s="603">
        <v>1800</v>
      </c>
      <c r="L110" s="603"/>
      <c r="M110" s="603"/>
      <c r="N110" s="630">
        <v>1800</v>
      </c>
      <c r="O110" s="574">
        <v>0</v>
      </c>
    </row>
    <row r="111" spans="1:16" ht="18" customHeight="1">
      <c r="A111" s="634">
        <v>332</v>
      </c>
      <c r="B111" s="564" t="s">
        <v>506</v>
      </c>
      <c r="C111" s="564">
        <v>1822120</v>
      </c>
      <c r="D111" s="564"/>
      <c r="E111" s="603">
        <v>1603025</v>
      </c>
      <c r="F111" s="603">
        <v>1238601</v>
      </c>
      <c r="G111" s="603">
        <v>5378.6</v>
      </c>
      <c r="H111" s="603">
        <v>52839.299999999996</v>
      </c>
      <c r="I111" s="603">
        <v>17029.310000000001</v>
      </c>
      <c r="J111" s="603"/>
      <c r="K111" s="603">
        <v>1185761.7</v>
      </c>
      <c r="L111" s="603"/>
      <c r="M111" s="603"/>
      <c r="N111" s="630">
        <v>1550185.7</v>
      </c>
      <c r="O111" s="573">
        <v>4.2660469352115804</v>
      </c>
      <c r="P111" s="14">
        <v>47460.7</v>
      </c>
    </row>
    <row r="112" spans="1:16" ht="18" customHeight="1">
      <c r="A112" s="634">
        <v>339</v>
      </c>
      <c r="B112" s="564" t="s">
        <v>576</v>
      </c>
      <c r="C112" s="564"/>
      <c r="D112" s="564"/>
      <c r="E112" s="603">
        <v>115560</v>
      </c>
      <c r="F112" s="603">
        <v>115560</v>
      </c>
      <c r="G112" s="603"/>
      <c r="H112" s="603">
        <v>115560</v>
      </c>
      <c r="I112" s="603">
        <v>115560</v>
      </c>
      <c r="J112" s="603">
        <v>115560</v>
      </c>
      <c r="K112" s="603">
        <v>0</v>
      </c>
      <c r="L112" s="603"/>
      <c r="M112" s="603"/>
      <c r="N112" s="630">
        <v>0</v>
      </c>
      <c r="O112" s="573">
        <v>100</v>
      </c>
      <c r="P112" s="14">
        <v>115560</v>
      </c>
    </row>
    <row r="113" spans="1:16" ht="17.25" customHeight="1">
      <c r="A113" s="607">
        <v>340</v>
      </c>
      <c r="B113" s="563" t="s">
        <v>241</v>
      </c>
      <c r="C113" s="563">
        <v>74570</v>
      </c>
      <c r="D113" s="564"/>
      <c r="E113" s="601">
        <v>68656</v>
      </c>
      <c r="F113" s="601">
        <v>31371</v>
      </c>
      <c r="G113" s="601"/>
      <c r="H113" s="601">
        <v>393.76</v>
      </c>
      <c r="I113" s="601">
        <v>0</v>
      </c>
      <c r="J113" s="601">
        <v>0</v>
      </c>
      <c r="K113" s="601">
        <v>30977.24</v>
      </c>
      <c r="L113" s="601" t="e">
        <v>#REF!</v>
      </c>
      <c r="M113" s="601" t="e">
        <v>#REF!</v>
      </c>
      <c r="N113" s="602">
        <v>68262.240000000005</v>
      </c>
      <c r="O113" s="573">
        <v>1.2551719741162219</v>
      </c>
      <c r="P113" s="14">
        <v>393.76</v>
      </c>
    </row>
    <row r="114" spans="1:16" ht="0.75" customHeight="1">
      <c r="A114" s="634">
        <v>340</v>
      </c>
      <c r="B114" s="564" t="s">
        <v>241</v>
      </c>
      <c r="C114" s="564"/>
      <c r="D114" s="564"/>
      <c r="E114" s="603"/>
      <c r="F114" s="603"/>
      <c r="G114" s="603"/>
      <c r="H114" s="603"/>
      <c r="I114" s="603"/>
      <c r="J114" s="603"/>
      <c r="K114" s="603">
        <v>0</v>
      </c>
      <c r="L114" s="603"/>
      <c r="M114" s="603"/>
      <c r="N114" s="630"/>
      <c r="O114" s="573" t="e">
        <v>#DIV/0!</v>
      </c>
    </row>
    <row r="115" spans="1:16" ht="18" customHeight="1">
      <c r="A115" s="607">
        <v>350</v>
      </c>
      <c r="B115" s="563" t="s">
        <v>508</v>
      </c>
      <c r="C115" s="563">
        <v>99000</v>
      </c>
      <c r="D115" s="563"/>
      <c r="E115" s="601">
        <v>114619</v>
      </c>
      <c r="F115" s="601">
        <v>94819</v>
      </c>
      <c r="G115" s="601">
        <v>648.41999999999996</v>
      </c>
      <c r="H115" s="601">
        <v>9777.6200000000008</v>
      </c>
      <c r="I115" s="601">
        <v>9129.2000000000007</v>
      </c>
      <c r="J115" s="601"/>
      <c r="K115" s="601">
        <v>85041.38</v>
      </c>
      <c r="L115" s="601" t="e">
        <v>#REF!</v>
      </c>
      <c r="M115" s="601" t="e">
        <v>#REF!</v>
      </c>
      <c r="N115" s="602">
        <v>104841.38</v>
      </c>
      <c r="O115" s="573">
        <v>10.311878420991574</v>
      </c>
      <c r="P115" s="14">
        <v>9129.2000000000007</v>
      </c>
    </row>
    <row r="116" spans="1:16" ht="18" customHeight="1">
      <c r="A116" s="607">
        <v>370</v>
      </c>
      <c r="B116" s="563" t="s">
        <v>509</v>
      </c>
      <c r="C116" s="563">
        <v>782000</v>
      </c>
      <c r="D116" s="563"/>
      <c r="E116" s="601">
        <v>2514684</v>
      </c>
      <c r="F116" s="601">
        <v>2452684</v>
      </c>
      <c r="G116" s="601">
        <v>774140.66</v>
      </c>
      <c r="H116" s="601">
        <v>1011507.4</v>
      </c>
      <c r="I116" s="601">
        <v>556174.76</v>
      </c>
      <c r="J116" s="601">
        <v>108363.83</v>
      </c>
      <c r="K116" s="601">
        <v>1441176.6</v>
      </c>
      <c r="L116" s="601" t="e">
        <v>#REF!</v>
      </c>
      <c r="M116" s="601" t="e">
        <v>#REF!</v>
      </c>
      <c r="N116" s="602">
        <v>1503176.6</v>
      </c>
      <c r="O116" s="573">
        <v>41.240836569244145</v>
      </c>
      <c r="P116" s="615">
        <f>238314.54-947.8</f>
        <v>237366.74000000002</v>
      </c>
    </row>
    <row r="117" spans="1:16" ht="18" customHeight="1">
      <c r="A117" s="607">
        <v>380</v>
      </c>
      <c r="B117" s="563" t="s">
        <v>510</v>
      </c>
      <c r="C117" s="563">
        <v>1465000</v>
      </c>
      <c r="D117" s="563"/>
      <c r="E117" s="601">
        <v>1945279</v>
      </c>
      <c r="F117" s="601">
        <v>1945279</v>
      </c>
      <c r="G117" s="601">
        <v>29165.83</v>
      </c>
      <c r="H117" s="601">
        <v>1202848.48</v>
      </c>
      <c r="I117" s="601">
        <v>1038168.82</v>
      </c>
      <c r="J117" s="601">
        <v>151712.28</v>
      </c>
      <c r="K117" s="601">
        <v>742430.52</v>
      </c>
      <c r="L117" s="601" t="e">
        <v>#REF!</v>
      </c>
      <c r="M117" s="601" t="e">
        <v>#REF!</v>
      </c>
      <c r="N117" s="602">
        <v>742430.52</v>
      </c>
      <c r="O117" s="573">
        <v>61.834239715742576</v>
      </c>
      <c r="P117" s="14">
        <v>1173682.6499999999</v>
      </c>
    </row>
    <row r="118" spans="1:16" ht="18" customHeight="1">
      <c r="A118" s="607">
        <v>390</v>
      </c>
      <c r="B118" s="563" t="s">
        <v>511</v>
      </c>
      <c r="C118" s="564"/>
      <c r="D118" s="564"/>
      <c r="E118" s="601">
        <v>559782</v>
      </c>
      <c r="F118" s="601">
        <v>559782</v>
      </c>
      <c r="G118" s="601">
        <v>7451.66</v>
      </c>
      <c r="H118" s="601">
        <v>543934.02</v>
      </c>
      <c r="I118" s="601">
        <v>251151.9</v>
      </c>
      <c r="J118" s="601">
        <v>529765.97</v>
      </c>
      <c r="K118" s="601">
        <v>15847.979999999981</v>
      </c>
      <c r="L118" s="601" t="e">
        <v>#REF!</v>
      </c>
      <c r="M118" s="601" t="e">
        <v>#REF!</v>
      </c>
      <c r="N118" s="602">
        <v>15847.979999999981</v>
      </c>
      <c r="O118" s="573">
        <v>97.168901465213239</v>
      </c>
      <c r="P118" s="14">
        <v>536482.36</v>
      </c>
    </row>
    <row r="119" spans="1:16" ht="0.75" customHeight="1">
      <c r="A119" s="634">
        <v>391</v>
      </c>
      <c r="B119" s="564" t="s">
        <v>577</v>
      </c>
      <c r="C119" s="564"/>
      <c r="D119" s="570"/>
      <c r="E119" s="603"/>
      <c r="F119" s="603"/>
      <c r="G119" s="645"/>
      <c r="H119" s="603"/>
      <c r="I119" s="645"/>
      <c r="J119" s="603"/>
      <c r="K119" s="603">
        <v>0</v>
      </c>
      <c r="L119" s="647"/>
      <c r="M119" s="647"/>
      <c r="N119" s="630">
        <v>0</v>
      </c>
      <c r="O119" s="574" t="e">
        <v>#DIV/0!</v>
      </c>
    </row>
    <row r="120" spans="1:16" ht="10.5" hidden="1" customHeight="1">
      <c r="A120" s="634">
        <v>392</v>
      </c>
      <c r="B120" s="564" t="s">
        <v>578</v>
      </c>
      <c r="C120" s="564"/>
      <c r="D120" s="570"/>
      <c r="E120" s="603"/>
      <c r="F120" s="603"/>
      <c r="G120" s="603"/>
      <c r="H120" s="603"/>
      <c r="I120" s="645"/>
      <c r="J120" s="603"/>
      <c r="K120" s="603">
        <v>0</v>
      </c>
      <c r="L120" s="647"/>
      <c r="M120" s="647"/>
      <c r="N120" s="630">
        <v>0</v>
      </c>
      <c r="O120" s="574" t="e">
        <v>#DIV/0!</v>
      </c>
    </row>
    <row r="121" spans="1:16" ht="21.75" customHeight="1">
      <c r="A121" s="634">
        <v>393</v>
      </c>
      <c r="B121" s="564" t="s">
        <v>579</v>
      </c>
      <c r="C121" s="564"/>
      <c r="D121" s="570"/>
      <c r="E121" s="603">
        <v>408984</v>
      </c>
      <c r="F121" s="603">
        <v>408984</v>
      </c>
      <c r="G121" s="603"/>
      <c r="H121" s="603">
        <v>401471.02</v>
      </c>
      <c r="I121" s="603">
        <v>242712.08</v>
      </c>
      <c r="J121" s="603">
        <v>401471.02</v>
      </c>
      <c r="K121" s="603">
        <v>7512.9799999999814</v>
      </c>
      <c r="L121" s="647"/>
      <c r="M121" s="647"/>
      <c r="N121" s="630">
        <v>7512.9799999999814</v>
      </c>
      <c r="O121" s="574">
        <v>98.163013712027862</v>
      </c>
      <c r="P121" s="14">
        <v>401471.02</v>
      </c>
    </row>
    <row r="122" spans="1:16" ht="21.75" customHeight="1">
      <c r="A122" s="634">
        <v>394</v>
      </c>
      <c r="B122" s="564" t="s">
        <v>580</v>
      </c>
      <c r="C122" s="564"/>
      <c r="D122" s="570"/>
      <c r="E122" s="603">
        <v>29065</v>
      </c>
      <c r="F122" s="603">
        <v>29065</v>
      </c>
      <c r="G122" s="603"/>
      <c r="H122" s="603">
        <v>29054.39</v>
      </c>
      <c r="I122" s="603"/>
      <c r="J122" s="603">
        <v>24585</v>
      </c>
      <c r="K122" s="603">
        <v>10.610000000000582</v>
      </c>
      <c r="L122" s="647"/>
      <c r="M122" s="647"/>
      <c r="N122" s="630">
        <v>10.610000000000582</v>
      </c>
      <c r="O122" s="574">
        <v>99.963495613280571</v>
      </c>
      <c r="P122" s="14">
        <v>29054.39</v>
      </c>
    </row>
    <row r="123" spans="1:16" ht="21.75" customHeight="1">
      <c r="A123" s="634">
        <v>396</v>
      </c>
      <c r="B123" s="616" t="s">
        <v>603</v>
      </c>
      <c r="C123" s="564"/>
      <c r="D123" s="570"/>
      <c r="E123" s="603">
        <v>2564</v>
      </c>
      <c r="F123" s="603">
        <v>2564</v>
      </c>
      <c r="G123" s="603"/>
      <c r="H123" s="603">
        <v>2361.92</v>
      </c>
      <c r="I123" s="603"/>
      <c r="J123" s="603">
        <v>2361.92</v>
      </c>
      <c r="K123" s="603">
        <v>202.07999999999993</v>
      </c>
      <c r="L123" s="647"/>
      <c r="M123" s="647"/>
      <c r="N123" s="630">
        <v>202.07999999999993</v>
      </c>
      <c r="O123" s="574">
        <v>92.118564742589697</v>
      </c>
      <c r="P123" s="14">
        <v>2361.92</v>
      </c>
    </row>
    <row r="124" spans="1:16" ht="21.75" customHeight="1">
      <c r="A124" s="634">
        <v>398</v>
      </c>
      <c r="B124" s="564" t="s">
        <v>580</v>
      </c>
      <c r="C124" s="564"/>
      <c r="D124" s="570"/>
      <c r="E124" s="603">
        <v>79933</v>
      </c>
      <c r="F124" s="603">
        <v>79933</v>
      </c>
      <c r="G124" s="603">
        <v>4376.3</v>
      </c>
      <c r="H124" s="603">
        <v>71812.740000000005</v>
      </c>
      <c r="I124" s="603"/>
      <c r="J124" s="603">
        <v>67436.44</v>
      </c>
      <c r="K124" s="603">
        <v>8120.2599999999948</v>
      </c>
      <c r="L124" s="647"/>
      <c r="M124" s="647"/>
      <c r="N124" s="630">
        <v>8120.2599999999948</v>
      </c>
      <c r="O124" s="574">
        <v>89.841166977343534</v>
      </c>
      <c r="P124" s="14">
        <v>67436.44</v>
      </c>
    </row>
    <row r="125" spans="1:16" ht="21.75" customHeight="1">
      <c r="A125" s="634">
        <v>399</v>
      </c>
      <c r="B125" s="564" t="s">
        <v>581</v>
      </c>
      <c r="C125" s="564"/>
      <c r="D125" s="570"/>
      <c r="E125" s="603">
        <v>39236</v>
      </c>
      <c r="F125" s="603">
        <v>39236</v>
      </c>
      <c r="G125" s="603">
        <v>3075.36</v>
      </c>
      <c r="H125" s="603">
        <v>39233.949999999997</v>
      </c>
      <c r="I125" s="603">
        <v>8439.82</v>
      </c>
      <c r="J125" s="603">
        <v>33911.589999999997</v>
      </c>
      <c r="K125" s="603">
        <v>2.0500000000029104</v>
      </c>
      <c r="L125" s="647"/>
      <c r="M125" s="647"/>
      <c r="N125" s="630">
        <v>2.0500000000029104</v>
      </c>
      <c r="O125" s="574">
        <v>99.994775206443052</v>
      </c>
      <c r="P125" s="14">
        <v>36158.589999999997</v>
      </c>
    </row>
    <row r="126" spans="1:16" ht="24.95" customHeight="1">
      <c r="A126" s="545">
        <v>5</v>
      </c>
      <c r="B126" s="11" t="s">
        <v>512</v>
      </c>
      <c r="C126" s="11">
        <v>3714182</v>
      </c>
      <c r="D126" s="11">
        <v>0</v>
      </c>
      <c r="E126" s="597">
        <v>5344218</v>
      </c>
      <c r="F126" s="597">
        <v>5344218</v>
      </c>
      <c r="G126" s="597">
        <v>2046842.34</v>
      </c>
      <c r="H126" s="597">
        <v>4702573.7700000005</v>
      </c>
      <c r="I126" s="597">
        <v>996247.34999999986</v>
      </c>
      <c r="J126" s="597">
        <v>141583.67999999999</v>
      </c>
      <c r="K126" s="597">
        <v>591744.22999999975</v>
      </c>
      <c r="L126" s="597" t="e">
        <v>#REF!</v>
      </c>
      <c r="M126" s="597" t="e">
        <v>#REF!</v>
      </c>
      <c r="N126" s="598">
        <v>641644.22999999952</v>
      </c>
      <c r="O126" s="284">
        <v>87.993674097875513</v>
      </c>
      <c r="P126" s="14">
        <v>2655731.4299999997</v>
      </c>
    </row>
    <row r="127" spans="1:16" ht="18" customHeight="1">
      <c r="A127" s="607">
        <v>510</v>
      </c>
      <c r="B127" s="563" t="s">
        <v>513</v>
      </c>
      <c r="C127" s="563">
        <v>3384182</v>
      </c>
      <c r="D127" s="563"/>
      <c r="E127" s="601">
        <v>3239271</v>
      </c>
      <c r="F127" s="601">
        <v>3239271</v>
      </c>
      <c r="G127" s="601">
        <v>1444490.84</v>
      </c>
      <c r="H127" s="601">
        <v>2749641.4000000004</v>
      </c>
      <c r="I127" s="601">
        <v>214963.3</v>
      </c>
      <c r="J127" s="601">
        <v>107817.59</v>
      </c>
      <c r="K127" s="601">
        <v>489629.59999999963</v>
      </c>
      <c r="L127" s="601" t="e">
        <v>#REF!</v>
      </c>
      <c r="M127" s="601" t="e">
        <v>#REF!</v>
      </c>
      <c r="N127" s="602">
        <v>489629.59999999963</v>
      </c>
      <c r="O127" s="573">
        <v>84.884574337868003</v>
      </c>
      <c r="P127" s="14">
        <v>1305150.56</v>
      </c>
    </row>
    <row r="128" spans="1:16" ht="19.5" customHeight="1">
      <c r="A128" s="634">
        <v>512</v>
      </c>
      <c r="B128" s="564" t="s">
        <v>582</v>
      </c>
      <c r="C128" s="564">
        <v>3384182</v>
      </c>
      <c r="D128" s="570"/>
      <c r="E128" s="603">
        <v>3239271</v>
      </c>
      <c r="F128" s="603">
        <v>3239271</v>
      </c>
      <c r="G128" s="603">
        <v>1444490.84</v>
      </c>
      <c r="H128" s="603">
        <v>2749641.4000000004</v>
      </c>
      <c r="I128" s="603">
        <v>214963.3</v>
      </c>
      <c r="J128" s="603">
        <v>107817.59</v>
      </c>
      <c r="K128" s="603">
        <v>489629.59999999963</v>
      </c>
      <c r="L128" s="647"/>
      <c r="M128" s="647"/>
      <c r="N128" s="603">
        <v>489629.59999999963</v>
      </c>
      <c r="O128" s="574">
        <v>84.884574337868003</v>
      </c>
      <c r="P128" s="14">
        <v>1305150.56</v>
      </c>
    </row>
    <row r="129" spans="1:16" ht="19.5" customHeight="1">
      <c r="A129" s="607">
        <v>540</v>
      </c>
      <c r="B129" s="563" t="s">
        <v>645</v>
      </c>
      <c r="C129" s="564"/>
      <c r="D129" s="570"/>
      <c r="E129" s="601">
        <v>49900</v>
      </c>
      <c r="F129" s="601">
        <v>49900</v>
      </c>
      <c r="G129" s="603"/>
      <c r="H129" s="603">
        <v>0</v>
      </c>
      <c r="I129" s="603"/>
      <c r="J129" s="603"/>
      <c r="K129" s="603"/>
      <c r="L129" s="647"/>
      <c r="M129" s="647"/>
      <c r="N129" s="603"/>
      <c r="O129" s="574">
        <v>0</v>
      </c>
    </row>
    <row r="130" spans="1:16" ht="19.5" customHeight="1">
      <c r="A130" s="634">
        <v>542</v>
      </c>
      <c r="B130" s="564" t="s">
        <v>646</v>
      </c>
      <c r="C130" s="564"/>
      <c r="D130" s="570"/>
      <c r="E130" s="603">
        <v>49900</v>
      </c>
      <c r="F130" s="603">
        <v>49900</v>
      </c>
      <c r="G130" s="603"/>
      <c r="H130" s="603">
        <v>0</v>
      </c>
      <c r="I130" s="603"/>
      <c r="J130" s="603"/>
      <c r="K130" s="603"/>
      <c r="L130" s="647"/>
      <c r="M130" s="647"/>
      <c r="N130" s="603"/>
      <c r="O130" s="574">
        <v>0</v>
      </c>
    </row>
    <row r="131" spans="1:16" ht="19.5" customHeight="1">
      <c r="A131" s="607">
        <v>560</v>
      </c>
      <c r="B131" s="563" t="s">
        <v>583</v>
      </c>
      <c r="C131" s="563">
        <v>330000</v>
      </c>
      <c r="D131" s="570"/>
      <c r="E131" s="601">
        <v>602400</v>
      </c>
      <c r="F131" s="601">
        <v>602400</v>
      </c>
      <c r="G131" s="601">
        <v>602351.5</v>
      </c>
      <c r="H131" s="601">
        <v>602351.5</v>
      </c>
      <c r="I131" s="601">
        <v>234891.22</v>
      </c>
      <c r="J131" s="645"/>
      <c r="K131" s="601">
        <v>48.5</v>
      </c>
      <c r="L131" s="647"/>
      <c r="M131" s="647"/>
      <c r="N131" s="601">
        <v>48.5</v>
      </c>
      <c r="O131" s="574">
        <v>99.991948871181933</v>
      </c>
      <c r="P131" s="14">
        <v>0</v>
      </c>
    </row>
    <row r="132" spans="1:16" ht="18" customHeight="1">
      <c r="A132" s="634">
        <v>562</v>
      </c>
      <c r="B132" s="564" t="s">
        <v>584</v>
      </c>
      <c r="C132" s="564">
        <v>330000</v>
      </c>
      <c r="D132" s="570"/>
      <c r="E132" s="603">
        <v>602400</v>
      </c>
      <c r="F132" s="603">
        <v>602400</v>
      </c>
      <c r="G132" s="603">
        <v>602351.5</v>
      </c>
      <c r="H132" s="603">
        <v>602351.5</v>
      </c>
      <c r="I132" s="603">
        <v>234891.22</v>
      </c>
      <c r="J132" s="645"/>
      <c r="K132" s="603">
        <v>48.5</v>
      </c>
      <c r="L132" s="647"/>
      <c r="M132" s="647"/>
      <c r="N132" s="603">
        <v>48.5</v>
      </c>
      <c r="O132" s="574">
        <v>99.991948871181933</v>
      </c>
    </row>
    <row r="133" spans="1:16" ht="15.75" customHeight="1">
      <c r="A133" s="607">
        <v>590</v>
      </c>
      <c r="B133" s="563" t="s">
        <v>585</v>
      </c>
      <c r="C133" s="570"/>
      <c r="D133" s="570"/>
      <c r="E133" s="601">
        <v>1452647</v>
      </c>
      <c r="F133" s="601">
        <v>1452647</v>
      </c>
      <c r="G133" s="601">
        <v>0</v>
      </c>
      <c r="H133" s="601">
        <v>1350580.8699999999</v>
      </c>
      <c r="I133" s="601">
        <v>546392.82999999996</v>
      </c>
      <c r="J133" s="601">
        <v>33766.089999999997</v>
      </c>
      <c r="K133" s="601">
        <v>102066.13000000012</v>
      </c>
      <c r="L133" s="647"/>
      <c r="M133" s="647"/>
      <c r="N133" s="601">
        <v>102066.13000000012</v>
      </c>
      <c r="O133" s="573">
        <v>92.973783031940997</v>
      </c>
      <c r="P133" s="14">
        <v>1350580.8699999999</v>
      </c>
    </row>
    <row r="134" spans="1:16" ht="5.25" hidden="1" customHeight="1">
      <c r="A134" s="634">
        <v>592</v>
      </c>
      <c r="B134" s="564" t="s">
        <v>586</v>
      </c>
      <c r="C134" s="570"/>
      <c r="D134" s="570"/>
      <c r="E134" s="603">
        <v>94742</v>
      </c>
      <c r="F134" s="603">
        <v>94742</v>
      </c>
      <c r="G134" s="645"/>
      <c r="H134" s="603">
        <v>94741.3</v>
      </c>
      <c r="I134" s="603">
        <v>94741.3</v>
      </c>
      <c r="J134" s="645"/>
      <c r="K134" s="601">
        <v>0.69999999999708962</v>
      </c>
      <c r="L134" s="647"/>
      <c r="M134" s="647"/>
      <c r="N134" s="603">
        <v>0.69999999999708962</v>
      </c>
      <c r="O134" s="574">
        <v>99.999261151337322</v>
      </c>
      <c r="P134" s="14">
        <v>94741.3</v>
      </c>
    </row>
    <row r="135" spans="1:16" ht="11.25" hidden="1" customHeight="1">
      <c r="A135" s="545" t="s">
        <v>420</v>
      </c>
      <c r="B135" s="568" t="s">
        <v>514</v>
      </c>
      <c r="C135" s="11">
        <v>0</v>
      </c>
      <c r="D135" s="11">
        <v>0</v>
      </c>
      <c r="E135" s="597">
        <v>1947000</v>
      </c>
      <c r="F135" s="597">
        <v>1947000</v>
      </c>
      <c r="G135" s="597">
        <v>1304941.96</v>
      </c>
      <c r="H135" s="597">
        <v>2655522.8299999996</v>
      </c>
      <c r="I135" s="597">
        <v>1851334.7899999998</v>
      </c>
      <c r="J135" s="597">
        <v>0</v>
      </c>
      <c r="K135" s="601">
        <v>-708522.82999999961</v>
      </c>
      <c r="L135" s="597">
        <v>0</v>
      </c>
      <c r="M135" s="597" t="e">
        <v>#REF!</v>
      </c>
      <c r="N135" s="603">
        <v>-708522.82999999961</v>
      </c>
      <c r="O135" s="574">
        <v>136.39048947098098</v>
      </c>
      <c r="P135" s="14">
        <v>1350580.8699999999</v>
      </c>
    </row>
    <row r="136" spans="1:16" ht="7.5" hidden="1" customHeight="1">
      <c r="A136" s="634" t="s">
        <v>426</v>
      </c>
      <c r="B136" s="564" t="s">
        <v>276</v>
      </c>
      <c r="C136" s="564" t="s">
        <v>12</v>
      </c>
      <c r="D136" s="564"/>
      <c r="E136" s="603">
        <v>0</v>
      </c>
      <c r="F136" s="603" t="s">
        <v>12</v>
      </c>
      <c r="G136" s="603"/>
      <c r="H136" s="603"/>
      <c r="I136" s="603"/>
      <c r="J136" s="603"/>
      <c r="K136" s="601" t="e">
        <v>#VALUE!</v>
      </c>
      <c r="L136" s="603">
        <v>0</v>
      </c>
      <c r="M136" s="603" t="e">
        <v>#REF!</v>
      </c>
      <c r="N136" s="603">
        <v>0</v>
      </c>
      <c r="O136" s="574" t="e">
        <v>#VALUE!</v>
      </c>
    </row>
    <row r="137" spans="1:16" ht="11.25" hidden="1" customHeight="1">
      <c r="A137" s="607">
        <v>620</v>
      </c>
      <c r="B137" s="563" t="s">
        <v>515</v>
      </c>
      <c r="C137" s="564"/>
      <c r="D137" s="564"/>
      <c r="E137" s="601">
        <v>153000</v>
      </c>
      <c r="F137" s="601">
        <v>153000</v>
      </c>
      <c r="G137" s="603">
        <v>0</v>
      </c>
      <c r="H137" s="603">
        <v>0</v>
      </c>
      <c r="I137" s="603"/>
      <c r="J137" s="603" t="s">
        <v>12</v>
      </c>
      <c r="K137" s="601">
        <v>153000</v>
      </c>
      <c r="L137" s="603">
        <v>0</v>
      </c>
      <c r="M137" s="603" t="e">
        <v>#REF!</v>
      </c>
      <c r="N137" s="603">
        <v>153000</v>
      </c>
      <c r="O137" s="574">
        <v>0</v>
      </c>
      <c r="P137" s="14">
        <v>0</v>
      </c>
    </row>
    <row r="138" spans="1:16" ht="9" hidden="1" customHeight="1">
      <c r="A138" s="634">
        <v>623</v>
      </c>
      <c r="B138" s="564" t="s">
        <v>587</v>
      </c>
      <c r="C138" s="564"/>
      <c r="D138" s="564"/>
      <c r="E138" s="603">
        <v>153000</v>
      </c>
      <c r="F138" s="603">
        <v>153000</v>
      </c>
      <c r="G138" s="603"/>
      <c r="H138" s="603"/>
      <c r="I138" s="603"/>
      <c r="J138" s="603"/>
      <c r="K138" s="601">
        <v>153000</v>
      </c>
      <c r="L138" s="603"/>
      <c r="M138" s="603"/>
      <c r="N138" s="603">
        <v>153000</v>
      </c>
      <c r="O138" s="574">
        <v>0</v>
      </c>
    </row>
    <row r="139" spans="1:16" ht="6.75" hidden="1" customHeight="1">
      <c r="A139" s="634">
        <v>624</v>
      </c>
      <c r="B139" s="564" t="s">
        <v>588</v>
      </c>
      <c r="C139" s="564"/>
      <c r="D139" s="564"/>
      <c r="E139" s="603">
        <v>0.71</v>
      </c>
      <c r="F139" s="603">
        <v>0.71</v>
      </c>
      <c r="G139" s="603"/>
      <c r="H139" s="603"/>
      <c r="I139" s="603"/>
      <c r="J139" s="603"/>
      <c r="K139" s="601">
        <v>0.71</v>
      </c>
      <c r="L139" s="603"/>
      <c r="M139" s="603"/>
      <c r="N139" s="603">
        <v>0.71</v>
      </c>
      <c r="O139" s="574">
        <v>0</v>
      </c>
    </row>
    <row r="140" spans="1:16" ht="11.25" hidden="1" customHeight="1">
      <c r="A140" s="634">
        <v>590</v>
      </c>
      <c r="B140" s="564" t="s">
        <v>585</v>
      </c>
      <c r="C140" s="564"/>
      <c r="D140" s="564"/>
      <c r="E140" s="603"/>
      <c r="F140" s="603"/>
      <c r="G140" s="603"/>
      <c r="H140" s="603"/>
      <c r="I140" s="603"/>
      <c r="J140" s="603"/>
      <c r="K140" s="601">
        <v>0</v>
      </c>
      <c r="L140" s="603"/>
      <c r="M140" s="603"/>
      <c r="N140" s="603">
        <v>0</v>
      </c>
      <c r="O140" s="574" t="e">
        <v>#DIV/0!</v>
      </c>
    </row>
    <row r="141" spans="1:16" ht="14.25" customHeight="1">
      <c r="A141" s="634">
        <v>592</v>
      </c>
      <c r="B141" s="564" t="s">
        <v>586</v>
      </c>
      <c r="C141" s="564"/>
      <c r="D141" s="564"/>
      <c r="E141" s="603">
        <v>1452647</v>
      </c>
      <c r="F141" s="603">
        <v>1452647</v>
      </c>
      <c r="G141" s="603"/>
      <c r="H141" s="603">
        <v>1350580.8699999999</v>
      </c>
      <c r="I141" s="603">
        <v>546392.82999999996</v>
      </c>
      <c r="J141" s="603">
        <v>33766.089999999997</v>
      </c>
      <c r="K141" s="603">
        <v>102066.13000000012</v>
      </c>
      <c r="L141" s="603"/>
      <c r="M141" s="603"/>
      <c r="N141" s="603">
        <v>102066.13000000012</v>
      </c>
      <c r="O141" s="574">
        <v>92.973783031940997</v>
      </c>
      <c r="P141" s="531">
        <v>1350580.8699999999</v>
      </c>
    </row>
    <row r="142" spans="1:16" ht="24.95" customHeight="1">
      <c r="A142" s="546">
        <v>6</v>
      </c>
      <c r="B142" s="547" t="s">
        <v>44</v>
      </c>
      <c r="C142" s="548"/>
      <c r="D142" s="548"/>
      <c r="E142" s="604">
        <v>3590200</v>
      </c>
      <c r="F142" s="604">
        <v>3590200</v>
      </c>
      <c r="G142" s="604">
        <v>480082.32999999996</v>
      </c>
      <c r="H142" s="604">
        <v>480082.32999999996</v>
      </c>
      <c r="I142" s="612">
        <v>480082.32999999996</v>
      </c>
      <c r="J142" s="606">
        <v>480082.32999999996</v>
      </c>
      <c r="K142" s="606">
        <v>3110117.67</v>
      </c>
      <c r="L142" s="605"/>
      <c r="M142" s="605"/>
      <c r="N142" s="606">
        <v>3110117.67</v>
      </c>
      <c r="O142" s="648">
        <v>13.372021892930755</v>
      </c>
    </row>
    <row r="143" spans="1:16" ht="22.5" customHeight="1">
      <c r="A143" s="607">
        <v>610</v>
      </c>
      <c r="B143" s="563" t="s">
        <v>44</v>
      </c>
      <c r="C143" s="564"/>
      <c r="D143" s="564"/>
      <c r="E143" s="601">
        <v>3590200</v>
      </c>
      <c r="F143" s="601">
        <v>3590200</v>
      </c>
      <c r="G143" s="601">
        <v>480082.32999999996</v>
      </c>
      <c r="H143" s="601">
        <v>480082.32999999996</v>
      </c>
      <c r="I143" s="611">
        <v>480082.32999999996</v>
      </c>
      <c r="J143" s="610">
        <v>480082.32999999996</v>
      </c>
      <c r="K143" s="610"/>
      <c r="L143" s="608"/>
      <c r="M143" s="608"/>
      <c r="N143" s="610">
        <v>3110117.67</v>
      </c>
      <c r="O143" s="573">
        <v>13.372021892930755</v>
      </c>
    </row>
    <row r="144" spans="1:16" ht="18" customHeight="1">
      <c r="A144" s="634">
        <v>614</v>
      </c>
      <c r="B144" s="564" t="s">
        <v>638</v>
      </c>
      <c r="C144" s="564">
        <v>0</v>
      </c>
      <c r="D144" s="649"/>
      <c r="E144" s="650">
        <v>1794000</v>
      </c>
      <c r="F144" s="603">
        <v>1794000</v>
      </c>
      <c r="G144" s="603">
        <v>344777.3</v>
      </c>
      <c r="H144" s="603">
        <v>344777.3</v>
      </c>
      <c r="I144" s="603">
        <v>344777.3</v>
      </c>
      <c r="J144" s="603">
        <v>344777.3</v>
      </c>
      <c r="K144" s="603">
        <v>1449222.7</v>
      </c>
      <c r="L144" s="603">
        <v>0</v>
      </c>
      <c r="M144" s="603" t="e">
        <v>#REF!</v>
      </c>
      <c r="N144" s="630">
        <v>1449222.7</v>
      </c>
      <c r="O144" s="574">
        <v>19.218355629877369</v>
      </c>
      <c r="P144" s="14">
        <v>0</v>
      </c>
    </row>
    <row r="145" spans="1:17" ht="17.25" customHeight="1">
      <c r="A145" s="634">
        <v>615</v>
      </c>
      <c r="B145" s="564" t="s">
        <v>600</v>
      </c>
      <c r="C145" s="649"/>
      <c r="D145" s="651"/>
      <c r="E145" s="652">
        <v>1794000</v>
      </c>
      <c r="F145" s="653">
        <v>1794000</v>
      </c>
      <c r="G145" s="603">
        <v>135305.03</v>
      </c>
      <c r="H145" s="603">
        <v>135305.03</v>
      </c>
      <c r="I145" s="603">
        <v>135305.03</v>
      </c>
      <c r="J145" s="603">
        <v>135305.03</v>
      </c>
      <c r="K145" s="603">
        <v>1658694.97</v>
      </c>
      <c r="L145" s="603"/>
      <c r="M145" s="603"/>
      <c r="N145" s="630">
        <v>1658694.97</v>
      </c>
      <c r="O145" s="574">
        <v>7.5420863991081388</v>
      </c>
    </row>
    <row r="146" spans="1:17" ht="17.25" customHeight="1">
      <c r="A146" s="607">
        <v>620</v>
      </c>
      <c r="B146" s="563" t="s">
        <v>515</v>
      </c>
      <c r="C146" s="649"/>
      <c r="D146" s="654"/>
      <c r="E146" s="655">
        <v>2200</v>
      </c>
      <c r="F146" s="655">
        <v>2200</v>
      </c>
      <c r="G146" s="603"/>
      <c r="H146" s="603">
        <v>0</v>
      </c>
      <c r="I146" s="603"/>
      <c r="J146" s="603"/>
      <c r="K146" s="603"/>
      <c r="L146" s="603"/>
      <c r="M146" s="603"/>
      <c r="N146" s="630"/>
      <c r="O146" s="574">
        <v>0</v>
      </c>
    </row>
    <row r="147" spans="1:17" ht="17.25" customHeight="1">
      <c r="A147" s="634">
        <v>624</v>
      </c>
      <c r="B147" s="564" t="s">
        <v>588</v>
      </c>
      <c r="C147" s="649"/>
      <c r="D147" s="654"/>
      <c r="E147" s="656">
        <v>2200</v>
      </c>
      <c r="F147" s="653">
        <v>2200</v>
      </c>
      <c r="G147" s="603"/>
      <c r="H147" s="603">
        <v>0</v>
      </c>
      <c r="I147" s="603"/>
      <c r="J147" s="603"/>
      <c r="K147" s="603"/>
      <c r="L147" s="603"/>
      <c r="M147" s="603"/>
      <c r="N147" s="630"/>
      <c r="O147" s="574">
        <v>0</v>
      </c>
    </row>
    <row r="148" spans="1:17" ht="27" customHeight="1">
      <c r="A148" s="521" t="s">
        <v>12</v>
      </c>
      <c r="B148" s="10" t="s">
        <v>516</v>
      </c>
      <c r="C148" s="11">
        <v>46208546</v>
      </c>
      <c r="D148" s="664">
        <v>0</v>
      </c>
      <c r="E148" s="665">
        <v>46283546</v>
      </c>
      <c r="F148" s="597">
        <v>27439422</v>
      </c>
      <c r="G148" s="597">
        <v>4682213.8100000005</v>
      </c>
      <c r="H148" s="597">
        <v>10774939.590000002</v>
      </c>
      <c r="I148" s="597">
        <v>4501506.7799999993</v>
      </c>
      <c r="J148" s="597">
        <v>1953735.23</v>
      </c>
      <c r="K148" s="597">
        <v>16664482.409999998</v>
      </c>
      <c r="L148" s="597">
        <v>0</v>
      </c>
      <c r="M148" s="597" t="e">
        <v>#REF!</v>
      </c>
      <c r="N148" s="598">
        <v>35508606.409999996</v>
      </c>
      <c r="O148" s="284">
        <v>39.268099707056521</v>
      </c>
      <c r="P148" s="14">
        <v>6151321.6299999999</v>
      </c>
      <c r="Q148" s="244"/>
    </row>
    <row r="149" spans="1:17" ht="17.25" customHeight="1">
      <c r="A149" s="522"/>
      <c r="B149" s="12"/>
      <c r="C149" s="13"/>
      <c r="E149" s="22"/>
      <c r="F149" s="22"/>
      <c r="G149" s="13"/>
      <c r="H149" s="22"/>
      <c r="I149" s="22"/>
      <c r="J149" s="22"/>
      <c r="K149" s="13"/>
      <c r="L149" s="20"/>
      <c r="M149" s="21"/>
      <c r="N149" s="260"/>
    </row>
    <row r="150" spans="1:17">
      <c r="A150" s="922" t="s">
        <v>43</v>
      </c>
      <c r="B150" s="922"/>
      <c r="F150" s="14" t="s">
        <v>12</v>
      </c>
      <c r="H150" s="14" t="s">
        <v>12</v>
      </c>
      <c r="Q150" s="14"/>
    </row>
    <row r="151" spans="1:17">
      <c r="A151" s="523"/>
      <c r="B151" s="15"/>
    </row>
    <row r="152" spans="1:17">
      <c r="B152" s="16">
        <v>0</v>
      </c>
      <c r="C152" s="17" t="s">
        <v>12</v>
      </c>
      <c r="D152" s="17"/>
    </row>
    <row r="153" spans="1:17">
      <c r="B153" s="23"/>
      <c r="C153" s="24"/>
      <c r="D153" s="24"/>
      <c r="E153" s="24"/>
    </row>
    <row r="154" spans="1:17">
      <c r="B154" s="25"/>
      <c r="C154" s="26"/>
      <c r="D154" s="248"/>
      <c r="E154" s="244"/>
      <c r="F154" s="244"/>
      <c r="G154" s="142"/>
    </row>
    <row r="155" spans="1:17">
      <c r="B155" s="27"/>
      <c r="C155" s="28"/>
      <c r="D155" s="249"/>
      <c r="E155" s="249"/>
      <c r="F155" s="244"/>
      <c r="G155" s="142"/>
    </row>
    <row r="156" spans="1:17">
      <c r="B156" s="25"/>
      <c r="C156" s="16"/>
      <c r="D156" s="250"/>
      <c r="E156" s="244"/>
      <c r="F156" s="244"/>
      <c r="G156" s="142"/>
    </row>
    <row r="157" spans="1:17">
      <c r="B157" s="27"/>
      <c r="C157" s="27"/>
      <c r="D157" s="251"/>
      <c r="E157" s="251"/>
      <c r="F157" s="244"/>
      <c r="G157" s="142"/>
    </row>
    <row r="158" spans="1:17">
      <c r="B158" s="25"/>
      <c r="C158" s="252"/>
      <c r="D158" s="253"/>
      <c r="E158" s="244"/>
      <c r="F158" s="244"/>
      <c r="G158" s="142"/>
    </row>
    <row r="159" spans="1:17">
      <c r="B159" s="27"/>
      <c r="C159" s="28"/>
      <c r="D159" s="249"/>
      <c r="E159" s="249"/>
      <c r="F159" s="244"/>
      <c r="G159" s="142"/>
    </row>
    <row r="160" spans="1:17">
      <c r="B160" s="25"/>
      <c r="C160" s="16"/>
      <c r="D160" s="250"/>
      <c r="E160" s="244"/>
      <c r="F160" s="244"/>
      <c r="G160" s="142"/>
    </row>
    <row r="161" spans="1:7">
      <c r="B161" s="27"/>
      <c r="C161" s="27"/>
      <c r="D161" s="251"/>
      <c r="E161" s="251"/>
      <c r="F161" s="244"/>
      <c r="G161" s="142"/>
    </row>
    <row r="162" spans="1:7">
      <c r="B162" s="25"/>
      <c r="C162" s="252"/>
      <c r="D162" s="253"/>
      <c r="E162" s="244"/>
      <c r="F162" s="244"/>
      <c r="G162" s="142"/>
    </row>
    <row r="163" spans="1:7">
      <c r="B163" s="27"/>
      <c r="C163" s="28"/>
      <c r="D163" s="249"/>
      <c r="E163" s="249"/>
      <c r="F163" s="244"/>
      <c r="G163" s="142"/>
    </row>
    <row r="164" spans="1:7">
      <c r="B164" s="25"/>
      <c r="C164" s="16"/>
      <c r="D164" s="250"/>
      <c r="E164" s="244"/>
      <c r="F164" s="244"/>
      <c r="G164" s="142"/>
    </row>
    <row r="165" spans="1:7">
      <c r="B165" s="27"/>
      <c r="C165" s="27"/>
      <c r="D165" s="251"/>
      <c r="E165" s="251"/>
      <c r="F165" s="244"/>
      <c r="G165" s="142"/>
    </row>
    <row r="166" spans="1:7">
      <c r="B166" s="25"/>
      <c r="C166" s="16"/>
      <c r="D166" s="250"/>
      <c r="E166" s="244"/>
      <c r="F166" s="244"/>
      <c r="G166" s="142"/>
    </row>
    <row r="167" spans="1:7">
      <c r="B167" s="27"/>
      <c r="C167" s="27"/>
      <c r="D167" s="251"/>
      <c r="E167" s="251"/>
      <c r="F167" s="244"/>
      <c r="G167" s="142"/>
    </row>
    <row r="168" spans="1:7">
      <c r="B168" s="25"/>
      <c r="C168" s="16"/>
      <c r="D168" s="250"/>
      <c r="E168" s="244"/>
      <c r="F168" s="244"/>
      <c r="G168" s="142"/>
    </row>
    <row r="169" spans="1:7">
      <c r="B169" s="27"/>
      <c r="C169" s="27"/>
      <c r="D169" s="251"/>
      <c r="E169" s="251"/>
      <c r="F169" s="244"/>
      <c r="G169" s="142"/>
    </row>
    <row r="170" spans="1:7">
      <c r="B170" s="25"/>
      <c r="C170" s="16"/>
      <c r="D170" s="250"/>
      <c r="E170" s="244"/>
      <c r="F170" s="244"/>
      <c r="G170" s="142"/>
    </row>
    <row r="171" spans="1:7">
      <c r="A171" s="923"/>
      <c r="B171" s="15"/>
    </row>
    <row r="172" spans="1:7">
      <c r="A172" s="923"/>
      <c r="B172" s="15"/>
    </row>
    <row r="173" spans="1:7">
      <c r="A173" s="523"/>
      <c r="B173" s="15"/>
    </row>
    <row r="174" spans="1:7">
      <c r="A174" s="523"/>
      <c r="B174" s="15"/>
    </row>
    <row r="175" spans="1:7">
      <c r="A175" s="524"/>
      <c r="B175" s="15"/>
    </row>
    <row r="176" spans="1:7">
      <c r="A176" s="524"/>
      <c r="B176" s="15"/>
    </row>
    <row r="177" spans="1:12">
      <c r="A177" s="524"/>
      <c r="B177" s="15"/>
    </row>
    <row r="178" spans="1:12">
      <c r="A178" s="524"/>
      <c r="B178" s="15"/>
    </row>
    <row r="179" spans="1:12">
      <c r="A179" s="523"/>
      <c r="B179" s="15"/>
    </row>
    <row r="180" spans="1:12">
      <c r="A180" s="523"/>
      <c r="B180" s="254"/>
      <c r="C180" s="247"/>
      <c r="D180" s="247"/>
      <c r="E180" s="467"/>
      <c r="F180" s="467"/>
      <c r="G180" s="247"/>
      <c r="H180" s="467"/>
      <c r="I180" s="467"/>
      <c r="J180" s="467"/>
      <c r="K180" s="247"/>
      <c r="L180" s="255"/>
    </row>
    <row r="181" spans="1:12">
      <c r="A181" s="525"/>
      <c r="B181" s="30"/>
      <c r="C181" s="29"/>
      <c r="D181" s="29"/>
      <c r="E181" s="468"/>
      <c r="F181" s="468"/>
      <c r="G181" s="29"/>
      <c r="H181" s="468"/>
      <c r="I181" s="468"/>
      <c r="J181" s="468"/>
      <c r="K181" s="29"/>
      <c r="L181" s="31"/>
    </row>
    <row r="182" spans="1:12">
      <c r="A182" s="525"/>
      <c r="B182" s="30"/>
      <c r="C182" s="29"/>
      <c r="D182" s="29"/>
      <c r="E182" s="468"/>
      <c r="F182" s="468"/>
      <c r="G182" s="29"/>
      <c r="H182" s="468"/>
      <c r="I182" s="468"/>
      <c r="J182" s="468"/>
      <c r="K182" s="29"/>
      <c r="L182" s="31"/>
    </row>
    <row r="183" spans="1:12">
      <c r="A183" s="525"/>
      <c r="B183" s="30"/>
      <c r="C183" s="29"/>
      <c r="D183" s="29"/>
      <c r="E183" s="468"/>
      <c r="F183" s="468"/>
      <c r="G183" s="29"/>
      <c r="H183" s="468"/>
      <c r="I183" s="468"/>
      <c r="J183" s="468"/>
      <c r="K183" s="29"/>
      <c r="L183" s="31"/>
    </row>
    <row r="184" spans="1:12">
      <c r="A184" s="525"/>
      <c r="B184" s="30"/>
      <c r="C184" s="29"/>
      <c r="D184" s="29"/>
      <c r="E184" s="468"/>
      <c r="F184" s="468"/>
      <c r="G184" s="29"/>
      <c r="H184" s="468"/>
      <c r="I184" s="468"/>
      <c r="J184" s="468"/>
      <c r="K184" s="29"/>
      <c r="L184" s="31"/>
    </row>
    <row r="185" spans="1:12">
      <c r="A185" s="525"/>
      <c r="B185" s="30"/>
      <c r="C185" s="29"/>
      <c r="D185" s="29"/>
      <c r="E185" s="468"/>
      <c r="F185" s="468"/>
      <c r="G185" s="29"/>
      <c r="H185" s="468"/>
      <c r="I185" s="468"/>
      <c r="J185" s="468"/>
      <c r="K185" s="29"/>
      <c r="L185" s="31"/>
    </row>
    <row r="186" spans="1:12">
      <c r="A186" s="525"/>
      <c r="B186" s="30"/>
      <c r="C186" s="29"/>
      <c r="D186" s="29"/>
      <c r="E186" s="468"/>
      <c r="F186" s="468"/>
      <c r="G186" s="29"/>
      <c r="H186" s="468"/>
      <c r="I186" s="468"/>
      <c r="J186" s="468"/>
      <c r="K186" s="29"/>
      <c r="L186" s="31"/>
    </row>
    <row r="187" spans="1:12">
      <c r="A187" s="525"/>
      <c r="B187" s="30"/>
      <c r="C187" s="29"/>
      <c r="D187" s="29"/>
      <c r="E187" s="468"/>
      <c r="F187" s="468"/>
      <c r="G187" s="29"/>
      <c r="H187" s="468"/>
      <c r="I187" s="468"/>
      <c r="J187" s="468"/>
      <c r="K187" s="29"/>
      <c r="L187" s="31"/>
    </row>
    <row r="188" spans="1:12">
      <c r="A188" s="525"/>
      <c r="B188" s="30"/>
      <c r="C188" s="29"/>
      <c r="D188" s="29"/>
      <c r="E188" s="468"/>
      <c r="F188" s="468"/>
      <c r="G188" s="29"/>
      <c r="H188" s="468"/>
      <c r="I188" s="468"/>
      <c r="J188" s="468"/>
      <c r="K188" s="29"/>
      <c r="L188" s="31"/>
    </row>
    <row r="189" spans="1:12">
      <c r="A189" s="525"/>
      <c r="B189" s="30"/>
      <c r="C189" s="29"/>
      <c r="D189" s="29"/>
      <c r="E189" s="468"/>
      <c r="F189" s="468"/>
      <c r="G189" s="29"/>
      <c r="H189" s="468"/>
      <c r="I189" s="468"/>
      <c r="J189" s="468"/>
      <c r="K189" s="29"/>
      <c r="L189" s="31"/>
    </row>
    <row r="190" spans="1:12">
      <c r="A190" s="525"/>
      <c r="B190" s="30"/>
      <c r="C190" s="29"/>
      <c r="D190" s="29"/>
      <c r="E190" s="468"/>
      <c r="F190" s="468"/>
      <c r="G190" s="29"/>
      <c r="H190" s="468"/>
      <c r="I190" s="468"/>
      <c r="J190" s="468"/>
      <c r="K190" s="29"/>
      <c r="L190" s="31"/>
    </row>
    <row r="191" spans="1:12">
      <c r="A191" s="525"/>
      <c r="B191" s="30"/>
      <c r="C191" s="29"/>
      <c r="D191" s="29"/>
      <c r="E191" s="468"/>
      <c r="F191" s="468"/>
      <c r="G191" s="29"/>
      <c r="H191" s="468"/>
      <c r="I191" s="468"/>
      <c r="J191" s="468"/>
      <c r="K191" s="29"/>
      <c r="L191" s="31"/>
    </row>
    <row r="192" spans="1:12">
      <c r="A192" s="525"/>
      <c r="B192" s="30"/>
      <c r="C192" s="29"/>
      <c r="D192" s="29"/>
      <c r="E192" s="468"/>
      <c r="F192" s="468"/>
      <c r="G192" s="29"/>
      <c r="H192" s="468"/>
      <c r="I192" s="468"/>
      <c r="J192" s="468"/>
      <c r="K192" s="29"/>
      <c r="L192" s="31"/>
    </row>
    <row r="193" spans="1:15">
      <c r="A193" s="525"/>
      <c r="B193" s="30"/>
      <c r="C193" s="29"/>
      <c r="D193" s="29"/>
      <c r="E193" s="468"/>
      <c r="F193" s="468"/>
      <c r="G193" s="29"/>
      <c r="H193" s="468"/>
      <c r="I193" s="468"/>
      <c r="J193" s="468"/>
      <c r="K193" s="29"/>
      <c r="L193" s="31"/>
    </row>
    <row r="194" spans="1:15">
      <c r="A194" s="525"/>
      <c r="B194" s="30"/>
      <c r="C194" s="29"/>
      <c r="D194" s="29"/>
      <c r="E194" s="468"/>
      <c r="F194" s="468"/>
      <c r="G194" s="29"/>
      <c r="H194" s="468"/>
      <c r="I194" s="468"/>
      <c r="J194" s="468"/>
      <c r="K194" s="29"/>
      <c r="L194" s="31"/>
    </row>
    <row r="195" spans="1:15">
      <c r="A195" s="525"/>
      <c r="B195" s="30"/>
      <c r="C195" s="29"/>
      <c r="D195" s="29"/>
      <c r="E195" s="468"/>
      <c r="F195" s="468"/>
      <c r="G195" s="29"/>
      <c r="H195" s="468"/>
      <c r="I195" s="468"/>
      <c r="J195" s="468"/>
      <c r="K195" s="29"/>
      <c r="L195" s="31"/>
    </row>
    <row r="196" spans="1:15">
      <c r="A196" s="525"/>
      <c r="B196" s="30"/>
      <c r="C196" s="29"/>
      <c r="D196" s="29"/>
      <c r="E196" s="468"/>
      <c r="F196" s="468"/>
      <c r="G196" s="29"/>
      <c r="H196" s="468"/>
      <c r="I196" s="468"/>
      <c r="J196" s="468"/>
      <c r="K196" s="29"/>
      <c r="L196" s="31"/>
    </row>
    <row r="197" spans="1:15">
      <c r="A197" s="525"/>
      <c r="B197" s="30"/>
      <c r="C197" s="29"/>
      <c r="D197" s="29"/>
      <c r="E197" s="468"/>
      <c r="F197" s="468"/>
      <c r="G197" s="29"/>
      <c r="H197" s="468"/>
      <c r="I197" s="468"/>
      <c r="J197" s="468"/>
      <c r="K197" s="29"/>
      <c r="L197" s="31"/>
    </row>
    <row r="198" spans="1:15">
      <c r="A198" s="525"/>
      <c r="B198" s="30"/>
      <c r="C198" s="29"/>
      <c r="D198" s="29"/>
      <c r="E198" s="468"/>
      <c r="F198" s="468"/>
      <c r="G198" s="29"/>
      <c r="H198" s="468"/>
      <c r="I198" s="468"/>
      <c r="J198" s="468"/>
      <c r="K198" s="29"/>
      <c r="L198" s="31"/>
    </row>
    <row r="199" spans="1:15">
      <c r="A199" s="525"/>
      <c r="B199" s="30"/>
      <c r="C199" s="29"/>
      <c r="D199" s="29"/>
      <c r="E199" s="468"/>
      <c r="F199" s="468"/>
      <c r="G199" s="29"/>
      <c r="H199" s="468"/>
      <c r="I199" s="468"/>
      <c r="J199" s="468"/>
      <c r="K199" s="29"/>
      <c r="L199" s="31"/>
    </row>
    <row r="200" spans="1:15">
      <c r="A200" s="525"/>
      <c r="B200" s="30"/>
      <c r="C200" s="29"/>
      <c r="D200" s="29"/>
      <c r="E200" s="468"/>
      <c r="F200" s="468"/>
      <c r="G200" s="29"/>
      <c r="H200" s="468"/>
      <c r="I200" s="468"/>
      <c r="J200" s="468"/>
      <c r="K200" s="29"/>
      <c r="L200" s="31"/>
    </row>
    <row r="201" spans="1:15">
      <c r="A201" s="525"/>
      <c r="B201" s="30"/>
      <c r="C201" s="29"/>
      <c r="D201" s="29"/>
      <c r="E201" s="468"/>
      <c r="F201" s="468"/>
      <c r="G201" s="29"/>
      <c r="H201" s="468"/>
      <c r="I201" s="468"/>
      <c r="J201" s="468"/>
      <c r="K201" s="29"/>
      <c r="L201" s="31"/>
    </row>
    <row r="202" spans="1:15">
      <c r="A202" s="525"/>
      <c r="B202" s="30"/>
      <c r="C202" s="29"/>
      <c r="D202" s="29"/>
      <c r="E202" s="468"/>
      <c r="F202" s="468"/>
      <c r="G202" s="29"/>
      <c r="H202" s="468"/>
      <c r="I202" s="468"/>
      <c r="J202" s="468"/>
      <c r="K202" s="29"/>
      <c r="L202" s="31"/>
      <c r="M202" s="32"/>
      <c r="N202" s="86" t="s">
        <v>12</v>
      </c>
      <c r="O202" s="542"/>
    </row>
    <row r="203" spans="1:15">
      <c r="A203" s="525"/>
      <c r="B203" s="30"/>
      <c r="C203" s="29"/>
      <c r="D203" s="29"/>
      <c r="E203" s="468"/>
      <c r="F203" s="468"/>
      <c r="G203" s="29"/>
      <c r="H203" s="468"/>
      <c r="I203" s="468"/>
      <c r="J203" s="468"/>
      <c r="K203" s="29"/>
      <c r="L203" s="31"/>
      <c r="M203" s="32"/>
      <c r="N203" s="86" t="s">
        <v>12</v>
      </c>
      <c r="O203" s="542"/>
    </row>
    <row r="204" spans="1:15">
      <c r="A204" s="525"/>
      <c r="B204" s="30"/>
      <c r="C204" s="29"/>
      <c r="D204" s="29"/>
      <c r="E204" s="468"/>
      <c r="F204" s="468"/>
      <c r="G204" s="29"/>
      <c r="H204" s="468"/>
      <c r="I204" s="468"/>
      <c r="J204" s="468"/>
      <c r="K204" s="29"/>
      <c r="L204" s="31"/>
      <c r="M204" s="32"/>
      <c r="N204" s="86" t="s">
        <v>12</v>
      </c>
      <c r="O204" s="542"/>
    </row>
    <row r="205" spans="1:15">
      <c r="A205" s="525"/>
      <c r="B205" s="30"/>
      <c r="C205" s="29"/>
      <c r="D205" s="29"/>
      <c r="E205" s="468"/>
      <c r="F205" s="468"/>
      <c r="G205" s="29"/>
      <c r="H205" s="468"/>
      <c r="I205" s="468"/>
      <c r="J205" s="468"/>
      <c r="K205" s="29"/>
      <c r="L205" s="31"/>
      <c r="M205" s="32"/>
      <c r="N205" s="86" t="s">
        <v>12</v>
      </c>
      <c r="O205" s="542"/>
    </row>
    <row r="206" spans="1:15">
      <c r="A206" s="525"/>
      <c r="B206" s="30"/>
      <c r="C206" s="29"/>
      <c r="D206" s="29"/>
      <c r="E206" s="468"/>
      <c r="F206" s="468"/>
      <c r="G206" s="29"/>
      <c r="H206" s="468"/>
      <c r="I206" s="468"/>
      <c r="J206" s="468"/>
      <c r="K206" s="29"/>
      <c r="L206" s="31"/>
      <c r="M206" s="32"/>
      <c r="N206" s="86" t="s">
        <v>12</v>
      </c>
      <c r="O206" s="542"/>
    </row>
    <row r="207" spans="1:15">
      <c r="A207" s="525"/>
      <c r="B207" s="30"/>
      <c r="C207" s="29"/>
      <c r="D207" s="29"/>
      <c r="E207" s="468"/>
      <c r="F207" s="468"/>
      <c r="G207" s="29"/>
      <c r="H207" s="468"/>
      <c r="I207" s="468"/>
      <c r="J207" s="468"/>
      <c r="K207" s="29"/>
      <c r="L207" s="31"/>
      <c r="M207" s="32"/>
      <c r="N207" s="86" t="s">
        <v>12</v>
      </c>
      <c r="O207" s="542"/>
    </row>
    <row r="208" spans="1:15">
      <c r="A208" s="525"/>
      <c r="B208" s="30"/>
      <c r="C208" s="29"/>
      <c r="D208" s="29"/>
      <c r="E208" s="468"/>
      <c r="F208" s="468"/>
      <c r="G208" s="29"/>
      <c r="H208" s="468"/>
      <c r="I208" s="468"/>
      <c r="J208" s="468"/>
      <c r="K208" s="29"/>
      <c r="L208" s="31"/>
      <c r="M208" s="32"/>
      <c r="N208" s="86" t="s">
        <v>12</v>
      </c>
      <c r="O208" s="542"/>
    </row>
    <row r="209" spans="1:15">
      <c r="A209" s="525"/>
      <c r="B209" s="30"/>
      <c r="C209" s="29"/>
      <c r="D209" s="29"/>
      <c r="E209" s="468"/>
      <c r="F209" s="468"/>
      <c r="G209" s="29"/>
      <c r="H209" s="468"/>
      <c r="I209" s="468"/>
      <c r="J209" s="468"/>
      <c r="K209" s="29"/>
      <c r="L209" s="31"/>
      <c r="M209" s="32"/>
      <c r="N209" s="86" t="s">
        <v>12</v>
      </c>
      <c r="O209" s="542"/>
    </row>
    <row r="210" spans="1:15">
      <c r="A210" s="525"/>
      <c r="B210" s="30"/>
      <c r="C210" s="29"/>
      <c r="D210" s="29"/>
      <c r="E210" s="468"/>
      <c r="F210" s="468"/>
      <c r="G210" s="29"/>
      <c r="H210" s="468"/>
      <c r="I210" s="468"/>
      <c r="J210" s="468"/>
      <c r="K210" s="29"/>
      <c r="L210" s="31"/>
      <c r="M210" s="32"/>
      <c r="N210" s="86" t="s">
        <v>12</v>
      </c>
      <c r="O210" s="542"/>
    </row>
    <row r="211" spans="1:15">
      <c r="A211" s="525"/>
      <c r="B211" s="30"/>
      <c r="C211" s="29"/>
      <c r="D211" s="29"/>
      <c r="E211" s="468"/>
      <c r="F211" s="468"/>
      <c r="G211" s="29"/>
      <c r="H211" s="468"/>
      <c r="I211" s="468"/>
      <c r="J211" s="468"/>
      <c r="K211" s="29"/>
      <c r="L211" s="34"/>
      <c r="M211" s="32"/>
      <c r="N211" s="86" t="s">
        <v>12</v>
      </c>
      <c r="O211" s="542"/>
    </row>
    <row r="212" spans="1:15">
      <c r="A212" s="525"/>
      <c r="B212" s="30"/>
      <c r="C212" s="29"/>
      <c r="D212" s="29"/>
      <c r="E212" s="468"/>
      <c r="F212" s="468"/>
      <c r="G212" s="29"/>
      <c r="H212" s="468"/>
      <c r="I212" s="468"/>
      <c r="J212" s="468"/>
      <c r="K212" s="29"/>
      <c r="L212" s="34"/>
      <c r="M212" s="32"/>
      <c r="N212" s="86" t="s">
        <v>12</v>
      </c>
      <c r="O212" s="542"/>
    </row>
    <row r="213" spans="1:15">
      <c r="A213" s="525"/>
      <c r="B213" s="30"/>
      <c r="C213" s="29"/>
      <c r="D213" s="29"/>
      <c r="E213" s="468"/>
      <c r="F213" s="468"/>
      <c r="G213" s="29"/>
      <c r="H213" s="468"/>
      <c r="I213" s="468"/>
      <c r="J213" s="468"/>
      <c r="K213" s="29"/>
      <c r="L213" s="34"/>
      <c r="M213" s="32"/>
      <c r="N213" s="86" t="s">
        <v>12</v>
      </c>
      <c r="O213" s="542"/>
    </row>
    <row r="214" spans="1:15">
      <c r="A214" s="525"/>
      <c r="B214" s="30"/>
      <c r="C214" s="29"/>
      <c r="D214" s="29"/>
      <c r="E214" s="468"/>
      <c r="F214" s="468"/>
      <c r="G214" s="29"/>
      <c r="H214" s="468"/>
      <c r="I214" s="468"/>
      <c r="J214" s="468"/>
      <c r="K214" s="29"/>
      <c r="L214" s="34"/>
      <c r="M214" s="32"/>
      <c r="N214" s="86" t="s">
        <v>12</v>
      </c>
      <c r="O214" s="542"/>
    </row>
    <row r="215" spans="1:15">
      <c r="A215" s="525"/>
      <c r="B215" s="30"/>
      <c r="C215" s="29"/>
      <c r="D215" s="29"/>
      <c r="E215" s="468"/>
      <c r="F215" s="468"/>
      <c r="G215" s="29"/>
      <c r="H215" s="468"/>
      <c r="I215" s="468"/>
      <c r="J215" s="468"/>
      <c r="K215" s="29"/>
      <c r="L215" s="34"/>
      <c r="M215" s="32"/>
      <c r="N215" s="86" t="s">
        <v>12</v>
      </c>
      <c r="O215" s="542"/>
    </row>
    <row r="216" spans="1:15">
      <c r="A216" s="525"/>
      <c r="B216" s="30"/>
      <c r="C216" s="29"/>
      <c r="D216" s="29"/>
      <c r="E216" s="468"/>
      <c r="F216" s="468"/>
      <c r="G216" s="29"/>
      <c r="H216" s="468"/>
      <c r="I216" s="468"/>
      <c r="J216" s="468"/>
      <c r="K216" s="29"/>
      <c r="L216" s="34"/>
      <c r="M216" s="32"/>
      <c r="N216" s="86" t="s">
        <v>12</v>
      </c>
      <c r="O216" s="542"/>
    </row>
    <row r="217" spans="1:15">
      <c r="A217" s="525"/>
      <c r="B217" s="30"/>
      <c r="C217" s="29"/>
      <c r="D217" s="29"/>
      <c r="E217" s="468"/>
      <c r="F217" s="468"/>
      <c r="G217" s="29"/>
      <c r="H217" s="468"/>
      <c r="I217" s="468"/>
      <c r="J217" s="468"/>
      <c r="K217" s="29"/>
      <c r="L217" s="34"/>
      <c r="M217" s="32"/>
      <c r="N217" s="86" t="s">
        <v>12</v>
      </c>
      <c r="O217" s="542"/>
    </row>
    <row r="218" spans="1:15">
      <c r="B218" s="15"/>
      <c r="L218" s="33"/>
      <c r="M218" s="35"/>
      <c r="N218" s="86" t="s">
        <v>12</v>
      </c>
      <c r="O218" s="542"/>
    </row>
    <row r="219" spans="1:15">
      <c r="B219" s="15"/>
      <c r="L219" s="33"/>
      <c r="M219" s="35"/>
      <c r="N219" s="86" t="s">
        <v>12</v>
      </c>
      <c r="O219" s="542"/>
    </row>
    <row r="220" spans="1:15">
      <c r="B220" s="15"/>
      <c r="L220" s="33"/>
      <c r="M220" s="35"/>
      <c r="N220" s="86" t="s">
        <v>12</v>
      </c>
      <c r="O220" s="542"/>
    </row>
    <row r="221" spans="1:15">
      <c r="B221" s="15"/>
      <c r="L221" s="33"/>
      <c r="M221" s="35"/>
      <c r="N221" s="86" t="s">
        <v>12</v>
      </c>
      <c r="O221" s="542"/>
    </row>
    <row r="222" spans="1:15">
      <c r="B222" s="15"/>
      <c r="L222" s="33"/>
      <c r="M222" s="35"/>
      <c r="N222" s="86" t="s">
        <v>12</v>
      </c>
      <c r="O222" s="542"/>
    </row>
    <row r="223" spans="1:15">
      <c r="B223" s="15"/>
      <c r="L223" s="33"/>
      <c r="M223" s="35"/>
      <c r="N223" s="86" t="s">
        <v>12</v>
      </c>
      <c r="O223" s="542"/>
    </row>
    <row r="224" spans="1:15">
      <c r="B224" s="15"/>
      <c r="L224" s="33"/>
      <c r="M224" s="35"/>
      <c r="N224" s="86" t="s">
        <v>12</v>
      </c>
      <c r="O224" s="542"/>
    </row>
    <row r="225" spans="2:15">
      <c r="B225" s="15"/>
      <c r="L225" s="33"/>
      <c r="M225" s="35"/>
      <c r="N225" s="86" t="s">
        <v>12</v>
      </c>
      <c r="O225" s="542"/>
    </row>
    <row r="226" spans="2:15">
      <c r="B226" s="15"/>
      <c r="L226" s="33"/>
      <c r="M226" s="35"/>
      <c r="N226" s="86" t="s">
        <v>12</v>
      </c>
      <c r="O226" s="542"/>
    </row>
    <row r="227" spans="2:15">
      <c r="B227" s="15"/>
      <c r="L227" s="33"/>
      <c r="M227" s="35"/>
      <c r="N227" s="86" t="s">
        <v>12</v>
      </c>
      <c r="O227" s="542"/>
    </row>
    <row r="228" spans="2:15">
      <c r="B228" s="15"/>
      <c r="L228" s="33"/>
      <c r="M228" s="35"/>
      <c r="N228" s="86" t="s">
        <v>12</v>
      </c>
      <c r="O228" s="542"/>
    </row>
    <row r="229" spans="2:15">
      <c r="B229" s="15"/>
      <c r="L229" s="33"/>
      <c r="M229" s="35"/>
      <c r="N229" s="86" t="s">
        <v>12</v>
      </c>
      <c r="O229" s="542"/>
    </row>
    <row r="230" spans="2:15">
      <c r="B230" s="15"/>
      <c r="L230" s="33"/>
      <c r="M230" s="35"/>
      <c r="N230" s="86" t="s">
        <v>12</v>
      </c>
      <c r="O230" s="542"/>
    </row>
    <row r="231" spans="2:15">
      <c r="B231" s="15"/>
      <c r="L231" s="33"/>
      <c r="M231" s="35"/>
      <c r="N231" s="86" t="s">
        <v>12</v>
      </c>
      <c r="O231" s="542"/>
    </row>
    <row r="232" spans="2:15">
      <c r="B232" s="15"/>
      <c r="L232" s="33"/>
      <c r="M232" s="35"/>
      <c r="N232" s="86" t="s">
        <v>12</v>
      </c>
      <c r="O232" s="542"/>
    </row>
    <row r="233" spans="2:15">
      <c r="B233" s="15"/>
      <c r="L233" s="33"/>
      <c r="M233" s="35"/>
      <c r="N233" s="86" t="s">
        <v>12</v>
      </c>
      <c r="O233" s="542"/>
    </row>
    <row r="234" spans="2:15">
      <c r="B234" s="15"/>
      <c r="L234" s="33"/>
      <c r="M234" s="35"/>
      <c r="N234" s="86" t="s">
        <v>12</v>
      </c>
      <c r="O234" s="542"/>
    </row>
    <row r="235" spans="2:15">
      <c r="B235" s="15"/>
      <c r="L235" s="33"/>
      <c r="M235" s="35"/>
      <c r="N235" s="86" t="s">
        <v>12</v>
      </c>
      <c r="O235" s="542"/>
    </row>
    <row r="236" spans="2:15">
      <c r="B236" s="15"/>
      <c r="L236" s="33"/>
      <c r="M236" s="35"/>
      <c r="N236" s="86" t="s">
        <v>12</v>
      </c>
      <c r="O236" s="542"/>
    </row>
    <row r="237" spans="2:15">
      <c r="B237" s="15"/>
      <c r="L237" s="33"/>
      <c r="M237" s="35"/>
      <c r="N237" s="86" t="s">
        <v>12</v>
      </c>
      <c r="O237" s="543"/>
    </row>
    <row r="238" spans="2:15">
      <c r="B238" s="15"/>
      <c r="L238" s="33"/>
      <c r="M238" s="35"/>
      <c r="N238" s="86" t="s">
        <v>12</v>
      </c>
      <c r="O238" s="543"/>
    </row>
    <row r="239" spans="2:15">
      <c r="B239" s="15"/>
      <c r="L239" s="33"/>
      <c r="M239" s="35"/>
      <c r="N239" s="86" t="s">
        <v>12</v>
      </c>
      <c r="O239" s="543"/>
    </row>
    <row r="240" spans="2:15">
      <c r="B240" s="15"/>
      <c r="L240" s="33"/>
      <c r="M240" s="35"/>
      <c r="N240" s="86" t="s">
        <v>12</v>
      </c>
      <c r="O240" s="543"/>
    </row>
    <row r="241" spans="2:15">
      <c r="B241" s="15"/>
      <c r="L241" s="33"/>
      <c r="M241" s="35"/>
      <c r="N241" s="86" t="s">
        <v>12</v>
      </c>
      <c r="O241" s="543"/>
    </row>
    <row r="242" spans="2:15">
      <c r="B242" s="15"/>
      <c r="L242" s="33"/>
      <c r="M242" s="35"/>
      <c r="N242" s="86" t="s">
        <v>12</v>
      </c>
      <c r="O242" s="543"/>
    </row>
    <row r="243" spans="2:15">
      <c r="B243" s="15"/>
      <c r="L243" s="33"/>
      <c r="M243" s="35"/>
      <c r="N243" s="86" t="s">
        <v>12</v>
      </c>
      <c r="O243" s="543"/>
    </row>
    <row r="244" spans="2:15">
      <c r="B244" s="15"/>
      <c r="L244" s="33"/>
      <c r="M244" s="35"/>
      <c r="N244" s="86" t="s">
        <v>12</v>
      </c>
      <c r="O244" s="543"/>
    </row>
    <row r="245" spans="2:15">
      <c r="B245" s="15"/>
      <c r="L245" s="33"/>
      <c r="M245" s="35"/>
      <c r="N245" s="86" t="s">
        <v>12</v>
      </c>
      <c r="O245" s="543"/>
    </row>
    <row r="246" spans="2:15">
      <c r="B246" s="15"/>
      <c r="L246" s="33"/>
      <c r="M246" s="35"/>
      <c r="N246" s="86" t="s">
        <v>12</v>
      </c>
      <c r="O246" s="543"/>
    </row>
    <row r="247" spans="2:15">
      <c r="B247" s="15"/>
      <c r="L247" s="33"/>
      <c r="M247" s="35"/>
      <c r="N247" s="86" t="s">
        <v>12</v>
      </c>
      <c r="O247" s="543"/>
    </row>
    <row r="248" spans="2:15">
      <c r="B248" s="15"/>
      <c r="L248" s="33"/>
      <c r="M248" s="35"/>
      <c r="N248" s="86" t="s">
        <v>12</v>
      </c>
      <c r="O248" s="543"/>
    </row>
    <row r="249" spans="2:15">
      <c r="B249" s="15"/>
      <c r="L249" s="33"/>
      <c r="M249" s="35"/>
      <c r="N249" s="86" t="s">
        <v>12</v>
      </c>
      <c r="O249" s="543"/>
    </row>
    <row r="250" spans="2:15">
      <c r="B250" s="15"/>
      <c r="L250" s="33"/>
      <c r="M250" s="35"/>
      <c r="N250" s="86" t="s">
        <v>12</v>
      </c>
      <c r="O250" s="543"/>
    </row>
    <row r="251" spans="2:15">
      <c r="B251" s="15"/>
      <c r="L251" s="33"/>
      <c r="M251" s="35"/>
      <c r="N251" s="86" t="s">
        <v>12</v>
      </c>
      <c r="O251" s="543"/>
    </row>
    <row r="252" spans="2:15">
      <c r="B252" s="15"/>
      <c r="L252" s="33"/>
      <c r="M252" s="35"/>
      <c r="N252" s="86" t="s">
        <v>12</v>
      </c>
      <c r="O252" s="543"/>
    </row>
    <row r="253" spans="2:15">
      <c r="B253" s="15"/>
      <c r="L253" s="33"/>
      <c r="M253" s="35"/>
      <c r="N253" s="86" t="s">
        <v>12</v>
      </c>
      <c r="O253" s="543"/>
    </row>
    <row r="254" spans="2:15">
      <c r="B254" s="15"/>
      <c r="L254" s="33"/>
      <c r="M254" s="35"/>
      <c r="N254" s="86" t="s">
        <v>12</v>
      </c>
      <c r="O254" s="543"/>
    </row>
    <row r="255" spans="2:15">
      <c r="B255" s="15"/>
      <c r="L255" s="33"/>
      <c r="M255" s="35"/>
      <c r="N255" s="86" t="s">
        <v>12</v>
      </c>
      <c r="O255" s="543"/>
    </row>
    <row r="256" spans="2:15">
      <c r="B256" s="15"/>
      <c r="L256" s="33"/>
      <c r="M256" s="35"/>
      <c r="N256" s="86" t="s">
        <v>12</v>
      </c>
      <c r="O256" s="543"/>
    </row>
    <row r="257" spans="2:15">
      <c r="B257" s="15"/>
      <c r="L257" s="33"/>
      <c r="M257" s="35"/>
      <c r="N257" s="86" t="s">
        <v>12</v>
      </c>
      <c r="O257" s="543"/>
    </row>
    <row r="258" spans="2:15">
      <c r="B258" s="15"/>
      <c r="L258" s="33"/>
      <c r="M258" s="35"/>
      <c r="N258" s="86" t="s">
        <v>12</v>
      </c>
      <c r="O258" s="543"/>
    </row>
    <row r="259" spans="2:15">
      <c r="B259" s="15"/>
      <c r="L259" s="33"/>
      <c r="M259" s="35"/>
      <c r="N259" s="86" t="s">
        <v>12</v>
      </c>
      <c r="O259" s="543"/>
    </row>
    <row r="260" spans="2:15">
      <c r="B260" s="15"/>
      <c r="L260" s="33"/>
      <c r="M260" s="35"/>
      <c r="N260" s="86" t="s">
        <v>12</v>
      </c>
      <c r="O260" s="543"/>
    </row>
    <row r="261" spans="2:15">
      <c r="B261" s="15"/>
      <c r="L261" s="33"/>
      <c r="M261" s="35"/>
      <c r="N261" s="86" t="s">
        <v>12</v>
      </c>
      <c r="O261" s="543"/>
    </row>
    <row r="262" spans="2:15">
      <c r="B262" s="15"/>
      <c r="L262" s="33"/>
      <c r="M262" s="35"/>
      <c r="N262" s="86" t="s">
        <v>12</v>
      </c>
      <c r="O262" s="543"/>
    </row>
    <row r="263" spans="2:15">
      <c r="B263" s="15"/>
      <c r="L263" s="33"/>
      <c r="M263" s="35"/>
      <c r="N263" s="86" t="s">
        <v>12</v>
      </c>
      <c r="O263" s="543"/>
    </row>
    <row r="264" spans="2:15">
      <c r="B264" s="15"/>
      <c r="L264" s="33"/>
      <c r="M264" s="35"/>
      <c r="N264" s="86" t="s">
        <v>12</v>
      </c>
      <c r="O264" s="543"/>
    </row>
    <row r="265" spans="2:15">
      <c r="B265" s="15"/>
      <c r="L265" s="33"/>
      <c r="M265" s="35"/>
      <c r="N265" s="86" t="s">
        <v>12</v>
      </c>
      <c r="O265" s="543"/>
    </row>
    <row r="266" spans="2:15">
      <c r="B266" s="15"/>
      <c r="L266" s="33"/>
      <c r="M266" s="35"/>
      <c r="N266" s="86" t="s">
        <v>12</v>
      </c>
      <c r="O266" s="543"/>
    </row>
    <row r="267" spans="2:15">
      <c r="B267" s="15"/>
      <c r="L267" s="33"/>
      <c r="M267" s="35"/>
      <c r="N267" s="86" t="s">
        <v>12</v>
      </c>
      <c r="O267" s="543"/>
    </row>
    <row r="268" spans="2:15">
      <c r="B268" s="15"/>
      <c r="L268" s="33"/>
      <c r="M268" s="35"/>
      <c r="N268" s="86" t="s">
        <v>12</v>
      </c>
      <c r="O268" s="543"/>
    </row>
    <row r="269" spans="2:15">
      <c r="B269" s="15"/>
      <c r="L269" s="33"/>
      <c r="M269" s="35"/>
      <c r="N269" s="86" t="s">
        <v>12</v>
      </c>
      <c r="O269" s="543"/>
    </row>
    <row r="270" spans="2:15">
      <c r="B270" s="15"/>
      <c r="L270" s="33"/>
      <c r="M270" s="35"/>
      <c r="N270" s="86" t="s">
        <v>12</v>
      </c>
      <c r="O270" s="543"/>
    </row>
    <row r="271" spans="2:15">
      <c r="B271" s="15"/>
      <c r="L271" s="33"/>
      <c r="M271" s="35"/>
      <c r="N271" s="86" t="s">
        <v>12</v>
      </c>
      <c r="O271" s="543"/>
    </row>
    <row r="272" spans="2:15">
      <c r="B272" s="15"/>
      <c r="L272" s="33"/>
      <c r="M272" s="35"/>
      <c r="N272" s="86" t="s">
        <v>12</v>
      </c>
      <c r="O272" s="543"/>
    </row>
    <row r="273" spans="2:15">
      <c r="B273" s="15"/>
      <c r="L273" s="33"/>
      <c r="M273" s="35"/>
      <c r="N273" s="86" t="s">
        <v>12</v>
      </c>
      <c r="O273" s="543"/>
    </row>
    <row r="274" spans="2:15">
      <c r="B274" s="15"/>
      <c r="L274" s="33"/>
      <c r="M274" s="35"/>
      <c r="N274" s="86" t="s">
        <v>12</v>
      </c>
      <c r="O274" s="543"/>
    </row>
    <row r="275" spans="2:15">
      <c r="B275" s="15"/>
      <c r="L275" s="33"/>
      <c r="M275" s="35"/>
      <c r="N275" s="86" t="s">
        <v>12</v>
      </c>
      <c r="O275" s="543"/>
    </row>
    <row r="276" spans="2:15">
      <c r="B276" s="15"/>
      <c r="L276" s="33"/>
      <c r="M276" s="35"/>
      <c r="N276" s="86" t="s">
        <v>12</v>
      </c>
      <c r="O276" s="543"/>
    </row>
    <row r="277" spans="2:15">
      <c r="B277" s="15"/>
      <c r="L277" s="33"/>
      <c r="M277" s="35"/>
      <c r="N277" s="86" t="s">
        <v>12</v>
      </c>
      <c r="O277" s="543"/>
    </row>
    <row r="278" spans="2:15">
      <c r="B278" s="15"/>
      <c r="L278" s="33"/>
      <c r="M278" s="35"/>
      <c r="N278" s="86" t="s">
        <v>12</v>
      </c>
      <c r="O278" s="543"/>
    </row>
    <row r="279" spans="2:15">
      <c r="B279" s="15"/>
      <c r="L279" s="33"/>
      <c r="M279" s="35"/>
      <c r="N279" s="86" t="s">
        <v>12</v>
      </c>
      <c r="O279" s="543"/>
    </row>
    <row r="280" spans="2:15">
      <c r="B280" s="15"/>
      <c r="L280" s="33"/>
      <c r="M280" s="35"/>
      <c r="N280" s="86" t="s">
        <v>12</v>
      </c>
      <c r="O280" s="543"/>
    </row>
    <row r="281" spans="2:15">
      <c r="B281" s="15"/>
      <c r="L281" s="33"/>
      <c r="M281" s="35"/>
      <c r="N281" s="86" t="s">
        <v>12</v>
      </c>
      <c r="O281" s="543"/>
    </row>
    <row r="282" spans="2:15">
      <c r="B282" s="15"/>
      <c r="L282" s="33"/>
      <c r="M282" s="35"/>
      <c r="N282" s="86" t="s">
        <v>12</v>
      </c>
      <c r="O282" s="543"/>
    </row>
    <row r="283" spans="2:15">
      <c r="B283" s="15"/>
      <c r="L283" s="33"/>
      <c r="M283" s="35"/>
      <c r="N283" s="86" t="s">
        <v>12</v>
      </c>
      <c r="O283" s="543"/>
    </row>
    <row r="284" spans="2:15">
      <c r="B284" s="15"/>
      <c r="L284" s="33"/>
      <c r="M284" s="35"/>
      <c r="N284" s="86" t="s">
        <v>12</v>
      </c>
      <c r="O284" s="543"/>
    </row>
    <row r="285" spans="2:15">
      <c r="B285" s="15"/>
      <c r="L285" s="33"/>
      <c r="M285" s="35"/>
      <c r="N285" s="86" t="s">
        <v>12</v>
      </c>
      <c r="O285" s="543"/>
    </row>
    <row r="286" spans="2:15">
      <c r="B286" s="15"/>
      <c r="L286" s="33"/>
      <c r="M286" s="35"/>
      <c r="N286" s="86" t="s">
        <v>12</v>
      </c>
      <c r="O286" s="543"/>
    </row>
    <row r="287" spans="2:15">
      <c r="B287" s="15"/>
      <c r="L287" s="33"/>
      <c r="M287" s="35"/>
      <c r="N287" s="86" t="s">
        <v>12</v>
      </c>
      <c r="O287" s="543"/>
    </row>
    <row r="288" spans="2:15">
      <c r="B288" s="15"/>
      <c r="L288" s="33"/>
      <c r="M288" s="35"/>
      <c r="N288" s="86" t="s">
        <v>12</v>
      </c>
      <c r="O288" s="543"/>
    </row>
    <row r="289" spans="2:15">
      <c r="B289" s="15"/>
      <c r="L289" s="33"/>
      <c r="M289" s="35"/>
      <c r="N289" s="86" t="s">
        <v>12</v>
      </c>
      <c r="O289" s="543"/>
    </row>
    <row r="290" spans="2:15">
      <c r="B290" s="15"/>
      <c r="L290" s="33"/>
      <c r="M290" s="35"/>
      <c r="N290" s="86" t="s">
        <v>12</v>
      </c>
      <c r="O290" s="543"/>
    </row>
    <row r="291" spans="2:15">
      <c r="B291" s="15"/>
      <c r="L291" s="33"/>
      <c r="M291" s="35"/>
      <c r="N291" s="86" t="s">
        <v>12</v>
      </c>
      <c r="O291" s="543"/>
    </row>
    <row r="292" spans="2:15">
      <c r="B292" s="15"/>
      <c r="L292" s="33"/>
      <c r="M292" s="35"/>
      <c r="N292" s="86" t="s">
        <v>12</v>
      </c>
      <c r="O292" s="543"/>
    </row>
    <row r="293" spans="2:15">
      <c r="B293" s="15"/>
      <c r="L293" s="33"/>
      <c r="M293" s="35"/>
      <c r="N293" s="86" t="s">
        <v>12</v>
      </c>
      <c r="O293" s="543"/>
    </row>
    <row r="294" spans="2:15">
      <c r="B294" s="15"/>
      <c r="L294" s="33"/>
      <c r="M294" s="35"/>
      <c r="N294" s="86" t="s">
        <v>12</v>
      </c>
      <c r="O294" s="543"/>
    </row>
    <row r="295" spans="2:15">
      <c r="B295" s="15"/>
      <c r="L295" s="33"/>
      <c r="M295" s="35"/>
      <c r="N295" s="86" t="s">
        <v>12</v>
      </c>
      <c r="O295" s="543"/>
    </row>
    <row r="296" spans="2:15">
      <c r="B296" s="15"/>
      <c r="L296" s="33"/>
      <c r="M296" s="35"/>
      <c r="N296" s="86" t="s">
        <v>12</v>
      </c>
      <c r="O296" s="543"/>
    </row>
    <row r="297" spans="2:15">
      <c r="B297" s="15"/>
      <c r="L297" s="33"/>
      <c r="M297" s="35"/>
      <c r="N297" s="86" t="s">
        <v>12</v>
      </c>
      <c r="O297" s="543"/>
    </row>
    <row r="298" spans="2:15">
      <c r="B298" s="15"/>
      <c r="L298" s="33"/>
      <c r="M298" s="35"/>
      <c r="N298" s="86" t="s">
        <v>12</v>
      </c>
      <c r="O298" s="543"/>
    </row>
    <row r="299" spans="2:15">
      <c r="B299" s="15"/>
      <c r="L299" s="33"/>
      <c r="M299" s="35"/>
      <c r="N299" s="86" t="s">
        <v>12</v>
      </c>
      <c r="O299" s="543"/>
    </row>
    <row r="300" spans="2:15">
      <c r="B300" s="15"/>
      <c r="L300" s="33"/>
      <c r="M300" s="35"/>
      <c r="N300" s="86" t="s">
        <v>12</v>
      </c>
      <c r="O300" s="543"/>
    </row>
    <row r="301" spans="2:15">
      <c r="B301" s="15"/>
      <c r="L301" s="33"/>
      <c r="M301" s="35"/>
      <c r="N301" s="86" t="s">
        <v>12</v>
      </c>
      <c r="O301" s="543"/>
    </row>
    <row r="302" spans="2:15">
      <c r="B302" s="15"/>
      <c r="L302" s="33"/>
      <c r="M302" s="35"/>
      <c r="N302" s="86" t="s">
        <v>12</v>
      </c>
      <c r="O302" s="544"/>
    </row>
    <row r="303" spans="2:15">
      <c r="B303" s="15"/>
      <c r="L303" s="33"/>
      <c r="M303" s="35"/>
      <c r="N303" s="86" t="s">
        <v>12</v>
      </c>
      <c r="O303" s="544"/>
    </row>
    <row r="304" spans="2:15">
      <c r="B304" s="15"/>
      <c r="L304" s="33"/>
      <c r="M304" s="35"/>
      <c r="N304" s="86" t="s">
        <v>12</v>
      </c>
      <c r="O304" s="544"/>
    </row>
    <row r="305" spans="2:15">
      <c r="B305" s="15"/>
      <c r="L305" s="33"/>
      <c r="M305" s="35"/>
      <c r="N305" s="86" t="s">
        <v>12</v>
      </c>
      <c r="O305" s="544"/>
    </row>
    <row r="306" spans="2:15">
      <c r="B306" s="15"/>
      <c r="L306" s="33"/>
      <c r="M306" s="35"/>
      <c r="N306" s="86" t="s">
        <v>12</v>
      </c>
      <c r="O306" s="544"/>
    </row>
    <row r="307" spans="2:15">
      <c r="B307" s="15"/>
      <c r="L307" s="33"/>
      <c r="M307" s="35"/>
      <c r="N307" s="86" t="s">
        <v>12</v>
      </c>
      <c r="O307" s="544"/>
    </row>
    <row r="308" spans="2:15">
      <c r="B308" s="15"/>
      <c r="L308" s="33"/>
      <c r="M308" s="35"/>
      <c r="N308" s="86" t="s">
        <v>12</v>
      </c>
      <c r="O308" s="544"/>
    </row>
    <row r="309" spans="2:15">
      <c r="B309" s="15"/>
      <c r="L309" s="33"/>
      <c r="M309" s="35"/>
      <c r="N309" s="86" t="s">
        <v>12</v>
      </c>
      <c r="O309" s="544"/>
    </row>
    <row r="310" spans="2:15">
      <c r="B310" s="15"/>
      <c r="L310" s="33"/>
      <c r="M310" s="35"/>
      <c r="N310" s="86" t="s">
        <v>12</v>
      </c>
      <c r="O310" s="544"/>
    </row>
    <row r="311" spans="2:15">
      <c r="B311" s="15"/>
      <c r="L311" s="33"/>
      <c r="M311" s="35"/>
      <c r="N311" s="86" t="s">
        <v>12</v>
      </c>
      <c r="O311" s="544"/>
    </row>
    <row r="312" spans="2:15">
      <c r="B312" s="15"/>
      <c r="L312" s="33"/>
      <c r="M312" s="35"/>
      <c r="N312" s="86" t="s">
        <v>12</v>
      </c>
      <c r="O312" s="544"/>
    </row>
    <row r="313" spans="2:15">
      <c r="B313" s="15"/>
      <c r="L313" s="33"/>
      <c r="M313" s="35"/>
      <c r="N313" s="86" t="s">
        <v>12</v>
      </c>
      <c r="O313" s="544"/>
    </row>
    <row r="314" spans="2:15">
      <c r="B314" s="15"/>
      <c r="L314" s="33"/>
      <c r="M314" s="35"/>
      <c r="N314" s="86" t="s">
        <v>12</v>
      </c>
      <c r="O314" s="544"/>
    </row>
    <row r="315" spans="2:15">
      <c r="B315" s="15"/>
      <c r="L315" s="33"/>
      <c r="M315" s="35"/>
      <c r="N315" s="86" t="s">
        <v>12</v>
      </c>
      <c r="O315" s="544"/>
    </row>
    <row r="316" spans="2:15">
      <c r="B316" s="15"/>
      <c r="L316" s="33"/>
      <c r="M316" s="35"/>
      <c r="N316" s="86" t="s">
        <v>12</v>
      </c>
      <c r="O316" s="544"/>
    </row>
    <row r="317" spans="2:15">
      <c r="B317" s="15"/>
      <c r="L317" s="33"/>
      <c r="M317" s="35"/>
      <c r="N317" s="86" t="s">
        <v>12</v>
      </c>
      <c r="O317" s="544"/>
    </row>
    <row r="318" spans="2:15">
      <c r="B318" s="15"/>
      <c r="L318" s="33"/>
      <c r="M318" s="35"/>
      <c r="N318" s="86" t="s">
        <v>12</v>
      </c>
      <c r="O318" s="544"/>
    </row>
    <row r="319" spans="2:15">
      <c r="B319" s="15"/>
      <c r="L319" s="33"/>
      <c r="M319" s="35"/>
      <c r="N319" s="86" t="s">
        <v>12</v>
      </c>
      <c r="O319" s="544"/>
    </row>
    <row r="320" spans="2:15">
      <c r="B320" s="15"/>
      <c r="L320" s="33"/>
      <c r="M320" s="35"/>
      <c r="N320" s="86" t="s">
        <v>12</v>
      </c>
      <c r="O320" s="544"/>
    </row>
    <row r="321" spans="2:15">
      <c r="B321" s="15"/>
      <c r="L321" s="33"/>
      <c r="M321" s="35"/>
      <c r="N321" s="86" t="s">
        <v>12</v>
      </c>
      <c r="O321" s="544"/>
    </row>
    <row r="322" spans="2:15">
      <c r="B322" s="15"/>
      <c r="L322" s="33"/>
      <c r="M322" s="35"/>
      <c r="N322" s="86" t="s">
        <v>12</v>
      </c>
      <c r="O322" s="544"/>
    </row>
    <row r="323" spans="2:15">
      <c r="B323" s="15"/>
      <c r="L323" s="33"/>
      <c r="M323" s="35"/>
      <c r="N323" s="86" t="s">
        <v>12</v>
      </c>
      <c r="O323" s="544"/>
    </row>
    <row r="324" spans="2:15">
      <c r="B324" s="15"/>
      <c r="L324" s="33"/>
      <c r="M324" s="35"/>
      <c r="N324" s="86" t="s">
        <v>12</v>
      </c>
      <c r="O324" s="544"/>
    </row>
    <row r="325" spans="2:15">
      <c r="B325" s="15"/>
      <c r="L325" s="33"/>
      <c r="M325" s="35"/>
      <c r="N325" s="86" t="s">
        <v>12</v>
      </c>
      <c r="O325" s="544"/>
    </row>
    <row r="326" spans="2:15">
      <c r="B326" s="15"/>
      <c r="L326" s="33"/>
      <c r="M326" s="35"/>
      <c r="N326" s="86" t="s">
        <v>12</v>
      </c>
      <c r="O326" s="544"/>
    </row>
    <row r="327" spans="2:15">
      <c r="B327" s="15"/>
      <c r="L327" s="33"/>
      <c r="M327" s="35"/>
      <c r="N327" s="86" t="s">
        <v>12</v>
      </c>
      <c r="O327" s="544"/>
    </row>
    <row r="328" spans="2:15">
      <c r="B328" s="15"/>
      <c r="L328" s="33"/>
      <c r="M328" s="35"/>
      <c r="N328" s="86" t="s">
        <v>12</v>
      </c>
      <c r="O328" s="544"/>
    </row>
    <row r="329" spans="2:15">
      <c r="B329" s="15"/>
      <c r="L329" s="33"/>
      <c r="M329" s="35"/>
      <c r="N329" s="86" t="s">
        <v>12</v>
      </c>
      <c r="O329" s="544"/>
    </row>
    <row r="330" spans="2:15">
      <c r="B330" s="15"/>
      <c r="L330" s="33"/>
      <c r="M330" s="35"/>
      <c r="N330" s="86" t="s">
        <v>12</v>
      </c>
      <c r="O330" s="544"/>
    </row>
    <row r="331" spans="2:15">
      <c r="B331" s="15"/>
      <c r="L331" s="33"/>
      <c r="M331" s="35"/>
      <c r="N331" s="86" t="s">
        <v>12</v>
      </c>
      <c r="O331" s="544"/>
    </row>
    <row r="332" spans="2:15">
      <c r="B332" s="15"/>
      <c r="L332" s="33"/>
      <c r="M332" s="35"/>
      <c r="N332" s="86" t="s">
        <v>12</v>
      </c>
      <c r="O332" s="544"/>
    </row>
    <row r="333" spans="2:15">
      <c r="B333" s="15"/>
      <c r="L333" s="33"/>
      <c r="M333" s="35"/>
      <c r="N333" s="86" t="s">
        <v>12</v>
      </c>
      <c r="O333" s="544"/>
    </row>
    <row r="334" spans="2:15">
      <c r="B334" s="15"/>
      <c r="L334" s="33"/>
      <c r="M334" s="35"/>
      <c r="N334" s="86" t="s">
        <v>12</v>
      </c>
      <c r="O334" s="544"/>
    </row>
    <row r="335" spans="2:15">
      <c r="B335" s="15"/>
      <c r="L335" s="33"/>
      <c r="M335" s="35"/>
      <c r="N335" s="86" t="s">
        <v>12</v>
      </c>
      <c r="O335" s="544"/>
    </row>
    <row r="336" spans="2:15">
      <c r="B336" s="15"/>
      <c r="L336" s="33"/>
      <c r="M336" s="35"/>
      <c r="N336" s="86" t="s">
        <v>12</v>
      </c>
      <c r="O336" s="544"/>
    </row>
    <row r="337" spans="2:15">
      <c r="B337" s="15"/>
      <c r="L337" s="33"/>
      <c r="M337" s="35"/>
      <c r="N337" s="86" t="s">
        <v>12</v>
      </c>
      <c r="O337" s="544"/>
    </row>
    <row r="338" spans="2:15">
      <c r="B338" s="15"/>
      <c r="L338" s="33"/>
      <c r="M338" s="35"/>
      <c r="N338" s="86" t="s">
        <v>12</v>
      </c>
      <c r="O338" s="544"/>
    </row>
    <row r="339" spans="2:15">
      <c r="B339" s="15"/>
      <c r="L339" s="33"/>
      <c r="M339" s="35"/>
      <c r="N339" s="86" t="s">
        <v>12</v>
      </c>
      <c r="O339" s="544"/>
    </row>
    <row r="340" spans="2:15">
      <c r="B340" s="15"/>
      <c r="L340" s="33"/>
      <c r="M340" s="35"/>
      <c r="N340" s="86" t="s">
        <v>12</v>
      </c>
      <c r="O340" s="544"/>
    </row>
    <row r="341" spans="2:15">
      <c r="B341" s="15"/>
      <c r="L341" s="33"/>
      <c r="M341" s="35"/>
      <c r="N341" s="86" t="s">
        <v>12</v>
      </c>
      <c r="O341" s="544"/>
    </row>
    <row r="342" spans="2:15">
      <c r="B342" s="15"/>
      <c r="L342" s="33"/>
      <c r="M342" s="35"/>
      <c r="N342" s="86" t="s">
        <v>12</v>
      </c>
      <c r="O342" s="544"/>
    </row>
    <row r="343" spans="2:15">
      <c r="B343" s="15"/>
      <c r="L343" s="33"/>
      <c r="M343" s="35"/>
      <c r="N343" s="86" t="s">
        <v>12</v>
      </c>
      <c r="O343" s="544"/>
    </row>
    <row r="344" spans="2:15">
      <c r="B344" s="15"/>
      <c r="L344" s="33"/>
      <c r="M344" s="35"/>
      <c r="N344" s="86" t="s">
        <v>12</v>
      </c>
      <c r="O344" s="544"/>
    </row>
    <row r="345" spans="2:15">
      <c r="B345" s="15"/>
      <c r="L345" s="33"/>
      <c r="M345" s="35"/>
      <c r="N345" s="86" t="s">
        <v>12</v>
      </c>
      <c r="O345" s="544"/>
    </row>
    <row r="346" spans="2:15">
      <c r="B346" s="15"/>
      <c r="L346" s="33"/>
      <c r="M346" s="35"/>
      <c r="N346" s="86" t="s">
        <v>12</v>
      </c>
      <c r="O346" s="544"/>
    </row>
    <row r="347" spans="2:15">
      <c r="B347" s="15"/>
      <c r="L347" s="33"/>
      <c r="M347" s="35"/>
      <c r="N347" s="86" t="s">
        <v>12</v>
      </c>
      <c r="O347" s="544"/>
    </row>
    <row r="348" spans="2:15">
      <c r="B348" s="15"/>
      <c r="L348" s="33"/>
      <c r="M348" s="35"/>
      <c r="N348" s="86" t="s">
        <v>12</v>
      </c>
      <c r="O348" s="544"/>
    </row>
    <row r="349" spans="2:15">
      <c r="B349" s="15"/>
      <c r="L349" s="33"/>
      <c r="M349" s="35"/>
      <c r="N349" s="86" t="s">
        <v>12</v>
      </c>
      <c r="O349" s="544"/>
    </row>
    <row r="350" spans="2:15">
      <c r="B350" s="15"/>
      <c r="L350" s="33"/>
      <c r="M350" s="35"/>
      <c r="N350" s="86" t="s">
        <v>12</v>
      </c>
      <c r="O350" s="544"/>
    </row>
    <row r="351" spans="2:15">
      <c r="B351" s="15"/>
      <c r="L351" s="33"/>
      <c r="M351" s="35"/>
      <c r="N351" s="86" t="s">
        <v>12</v>
      </c>
      <c r="O351" s="544"/>
    </row>
    <row r="352" spans="2:15">
      <c r="B352" s="15"/>
      <c r="L352" s="33"/>
      <c r="M352" s="35"/>
      <c r="N352" s="86" t="s">
        <v>12</v>
      </c>
      <c r="O352" s="544"/>
    </row>
    <row r="353" spans="2:15">
      <c r="B353" s="15"/>
      <c r="L353" s="33"/>
      <c r="M353" s="35"/>
      <c r="N353" s="86" t="s">
        <v>12</v>
      </c>
      <c r="O353" s="544"/>
    </row>
    <row r="354" spans="2:15">
      <c r="B354" s="15"/>
      <c r="L354" s="33"/>
      <c r="M354" s="35"/>
      <c r="N354" s="86" t="s">
        <v>12</v>
      </c>
      <c r="O354" s="544"/>
    </row>
    <row r="355" spans="2:15">
      <c r="B355" s="15"/>
      <c r="L355" s="33"/>
      <c r="M355" s="35"/>
      <c r="N355" s="86" t="s">
        <v>12</v>
      </c>
      <c r="O355" s="544"/>
    </row>
    <row r="356" spans="2:15">
      <c r="B356" s="15"/>
      <c r="L356" s="33"/>
      <c r="M356" s="35"/>
      <c r="N356" s="86" t="s">
        <v>12</v>
      </c>
      <c r="O356" s="544"/>
    </row>
    <row r="357" spans="2:15">
      <c r="B357" s="15"/>
      <c r="L357" s="33"/>
      <c r="M357" s="35"/>
      <c r="N357" s="86" t="s">
        <v>12</v>
      </c>
      <c r="O357" s="544"/>
    </row>
    <row r="358" spans="2:15">
      <c r="B358" s="15"/>
      <c r="L358" s="33"/>
      <c r="M358" s="35"/>
      <c r="N358" s="86" t="s">
        <v>12</v>
      </c>
      <c r="O358" s="544"/>
    </row>
    <row r="359" spans="2:15">
      <c r="B359" s="15"/>
      <c r="L359" s="33"/>
      <c r="M359" s="35"/>
      <c r="N359" s="86" t="s">
        <v>12</v>
      </c>
      <c r="O359" s="544"/>
    </row>
    <row r="360" spans="2:15">
      <c r="B360" s="15"/>
      <c r="L360" s="33"/>
      <c r="M360" s="35"/>
      <c r="N360" s="86" t="s">
        <v>12</v>
      </c>
      <c r="O360" s="544"/>
    </row>
    <row r="361" spans="2:15">
      <c r="B361" s="15"/>
      <c r="L361" s="33"/>
      <c r="M361" s="35"/>
      <c r="N361" s="86" t="s">
        <v>12</v>
      </c>
      <c r="O361" s="544"/>
    </row>
    <row r="362" spans="2:15">
      <c r="B362" s="15"/>
      <c r="L362" s="33"/>
      <c r="M362" s="35"/>
      <c r="N362" s="86" t="s">
        <v>12</v>
      </c>
      <c r="O362" s="544"/>
    </row>
    <row r="363" spans="2:15">
      <c r="B363" s="15"/>
      <c r="L363" s="33"/>
      <c r="M363" s="35"/>
      <c r="N363" s="86" t="s">
        <v>12</v>
      </c>
      <c r="O363" s="544"/>
    </row>
    <row r="364" spans="2:15">
      <c r="B364" s="15"/>
      <c r="L364" s="33"/>
      <c r="M364" s="35"/>
      <c r="N364" s="86" t="s">
        <v>12</v>
      </c>
      <c r="O364" s="544"/>
    </row>
    <row r="365" spans="2:15">
      <c r="B365" s="15"/>
      <c r="L365" s="33"/>
      <c r="M365" s="35"/>
      <c r="N365" s="86" t="s">
        <v>12</v>
      </c>
      <c r="O365" s="544"/>
    </row>
    <row r="366" spans="2:15">
      <c r="B366" s="15"/>
      <c r="L366" s="33"/>
      <c r="M366" s="35"/>
      <c r="N366" s="86" t="s">
        <v>12</v>
      </c>
      <c r="O366" s="544"/>
    </row>
    <row r="367" spans="2:15">
      <c r="B367" s="15"/>
      <c r="L367" s="33"/>
      <c r="M367" s="35"/>
      <c r="N367" s="86" t="s">
        <v>12</v>
      </c>
      <c r="O367" s="544"/>
    </row>
    <row r="368" spans="2:15">
      <c r="B368" s="15"/>
      <c r="L368" s="33"/>
      <c r="M368" s="35"/>
      <c r="N368" s="86" t="s">
        <v>12</v>
      </c>
      <c r="O368" s="544"/>
    </row>
    <row r="369" spans="2:2">
      <c r="B369" s="15"/>
    </row>
    <row r="370" spans="2:2">
      <c r="B370" s="15"/>
    </row>
    <row r="371" spans="2:2">
      <c r="B371" s="15"/>
    </row>
    <row r="372" spans="2:2">
      <c r="B372" s="15"/>
    </row>
    <row r="373" spans="2:2">
      <c r="B373" s="15"/>
    </row>
    <row r="374" spans="2:2">
      <c r="B374" s="15"/>
    </row>
    <row r="375" spans="2:2">
      <c r="B375" s="15"/>
    </row>
    <row r="376" spans="2:2">
      <c r="B376" s="15"/>
    </row>
    <row r="377" spans="2:2">
      <c r="B377" s="15"/>
    </row>
    <row r="378" spans="2:2">
      <c r="B378" s="15"/>
    </row>
    <row r="379" spans="2:2">
      <c r="B379" s="15"/>
    </row>
    <row r="380" spans="2:2">
      <c r="B380" s="15"/>
    </row>
    <row r="381" spans="2:2">
      <c r="B381" s="15"/>
    </row>
    <row r="382" spans="2:2">
      <c r="B382" s="15"/>
    </row>
    <row r="383" spans="2:2">
      <c r="B383" s="15"/>
    </row>
    <row r="384" spans="2:2">
      <c r="B384" s="15"/>
    </row>
    <row r="385" spans="2:2">
      <c r="B385" s="15"/>
    </row>
    <row r="386" spans="2:2">
      <c r="B386" s="15"/>
    </row>
    <row r="387" spans="2:2">
      <c r="B387" s="15"/>
    </row>
    <row r="388" spans="2:2">
      <c r="B388" s="15"/>
    </row>
    <row r="389" spans="2:2">
      <c r="B389" s="15"/>
    </row>
    <row r="390" spans="2:2">
      <c r="B390" s="15"/>
    </row>
    <row r="391" spans="2:2">
      <c r="B391" s="15"/>
    </row>
    <row r="392" spans="2:2">
      <c r="B392" s="15"/>
    </row>
    <row r="393" spans="2:2">
      <c r="B393" s="15"/>
    </row>
    <row r="394" spans="2:2">
      <c r="B394" s="15"/>
    </row>
    <row r="395" spans="2:2">
      <c r="B395" s="15"/>
    </row>
    <row r="396" spans="2:2">
      <c r="B396" s="15"/>
    </row>
    <row r="397" spans="2:2">
      <c r="B397" s="15"/>
    </row>
    <row r="398" spans="2:2">
      <c r="B398" s="15"/>
    </row>
    <row r="399" spans="2:2">
      <c r="B399" s="15"/>
    </row>
    <row r="400" spans="2:2">
      <c r="B400" s="15"/>
    </row>
    <row r="401" spans="2:2">
      <c r="B401" s="15"/>
    </row>
    <row r="402" spans="2:2">
      <c r="B402" s="15"/>
    </row>
    <row r="403" spans="2:2">
      <c r="B403" s="15"/>
    </row>
    <row r="404" spans="2:2">
      <c r="B404" s="15"/>
    </row>
    <row r="405" spans="2:2">
      <c r="B405" s="15"/>
    </row>
    <row r="406" spans="2:2">
      <c r="B406" s="15"/>
    </row>
    <row r="407" spans="2:2">
      <c r="B407" s="15"/>
    </row>
    <row r="408" spans="2:2">
      <c r="B408" s="15"/>
    </row>
    <row r="409" spans="2:2">
      <c r="B409" s="15"/>
    </row>
    <row r="410" spans="2:2">
      <c r="B410" s="15"/>
    </row>
    <row r="411" spans="2:2">
      <c r="B411" s="15"/>
    </row>
    <row r="412" spans="2:2">
      <c r="B412" s="15"/>
    </row>
    <row r="413" spans="2:2">
      <c r="B413" s="15"/>
    </row>
    <row r="414" spans="2:2">
      <c r="B414" s="15"/>
    </row>
    <row r="415" spans="2:2">
      <c r="B415" s="15"/>
    </row>
    <row r="416" spans="2:2">
      <c r="B416" s="15"/>
    </row>
    <row r="417" spans="2:2">
      <c r="B417" s="15"/>
    </row>
    <row r="418" spans="2:2">
      <c r="B418" s="15"/>
    </row>
    <row r="419" spans="2:2">
      <c r="B419" s="15"/>
    </row>
    <row r="420" spans="2:2">
      <c r="B420" s="15"/>
    </row>
    <row r="421" spans="2:2">
      <c r="B421" s="15"/>
    </row>
    <row r="422" spans="2:2">
      <c r="B422" s="15"/>
    </row>
    <row r="423" spans="2:2">
      <c r="B423" s="15"/>
    </row>
    <row r="424" spans="2:2">
      <c r="B424" s="15"/>
    </row>
    <row r="425" spans="2:2">
      <c r="B425" s="15"/>
    </row>
    <row r="426" spans="2:2">
      <c r="B426" s="15"/>
    </row>
    <row r="427" spans="2:2">
      <c r="B427" s="15"/>
    </row>
    <row r="428" spans="2:2">
      <c r="B428" s="15"/>
    </row>
    <row r="429" spans="2:2">
      <c r="B429" s="15"/>
    </row>
    <row r="430" spans="2:2">
      <c r="B430" s="15"/>
    </row>
    <row r="431" spans="2:2">
      <c r="B431" s="15"/>
    </row>
    <row r="432" spans="2:2">
      <c r="B432" s="15"/>
    </row>
    <row r="433" spans="2:2">
      <c r="B433" s="15"/>
    </row>
    <row r="434" spans="2:2">
      <c r="B434" s="15"/>
    </row>
    <row r="435" spans="2:2">
      <c r="B435" s="15"/>
    </row>
    <row r="436" spans="2:2">
      <c r="B436" s="15"/>
    </row>
    <row r="437" spans="2:2">
      <c r="B437" s="15"/>
    </row>
    <row r="438" spans="2:2">
      <c r="B438" s="15"/>
    </row>
    <row r="439" spans="2:2">
      <c r="B439" s="15"/>
    </row>
    <row r="440" spans="2:2">
      <c r="B440" s="15"/>
    </row>
    <row r="441" spans="2:2">
      <c r="B441" s="15"/>
    </row>
    <row r="442" spans="2:2">
      <c r="B442" s="15"/>
    </row>
    <row r="443" spans="2:2">
      <c r="B443" s="15"/>
    </row>
    <row r="444" spans="2:2">
      <c r="B444" s="15"/>
    </row>
    <row r="445" spans="2:2">
      <c r="B445" s="15"/>
    </row>
    <row r="446" spans="2:2">
      <c r="B446" s="15"/>
    </row>
    <row r="447" spans="2:2">
      <c r="B447" s="15"/>
    </row>
    <row r="448" spans="2:2">
      <c r="B448" s="15"/>
    </row>
    <row r="449" spans="2:2">
      <c r="B449" s="15"/>
    </row>
    <row r="450" spans="2:2">
      <c r="B450" s="15"/>
    </row>
    <row r="451" spans="2:2">
      <c r="B451" s="15"/>
    </row>
    <row r="452" spans="2:2">
      <c r="B452" s="15"/>
    </row>
    <row r="453" spans="2:2">
      <c r="B453" s="15"/>
    </row>
    <row r="454" spans="2:2">
      <c r="B454" s="15"/>
    </row>
    <row r="455" spans="2:2">
      <c r="B455" s="15"/>
    </row>
    <row r="456" spans="2:2">
      <c r="B456" s="15"/>
    </row>
    <row r="457" spans="2:2">
      <c r="B457" s="15"/>
    </row>
    <row r="458" spans="2:2">
      <c r="B458" s="15"/>
    </row>
    <row r="459" spans="2:2">
      <c r="B459" s="15"/>
    </row>
    <row r="460" spans="2:2">
      <c r="B460" s="15"/>
    </row>
    <row r="461" spans="2:2">
      <c r="B461" s="15"/>
    </row>
    <row r="462" spans="2:2">
      <c r="B462" s="15"/>
    </row>
    <row r="463" spans="2:2">
      <c r="B463" s="15"/>
    </row>
    <row r="464" spans="2:2">
      <c r="B464" s="15"/>
    </row>
    <row r="465" spans="2:2">
      <c r="B465" s="15"/>
    </row>
    <row r="466" spans="2:2">
      <c r="B466" s="15"/>
    </row>
    <row r="467" spans="2:2">
      <c r="B467" s="15"/>
    </row>
    <row r="468" spans="2:2">
      <c r="B468" s="15"/>
    </row>
    <row r="469" spans="2:2">
      <c r="B469" s="15"/>
    </row>
    <row r="470" spans="2:2">
      <c r="B470" s="15"/>
    </row>
    <row r="471" spans="2:2">
      <c r="B471" s="15"/>
    </row>
    <row r="472" spans="2:2">
      <c r="B472" s="15"/>
    </row>
    <row r="473" spans="2:2">
      <c r="B473" s="15"/>
    </row>
    <row r="474" spans="2:2">
      <c r="B474" s="15"/>
    </row>
    <row r="475" spans="2:2">
      <c r="B475" s="15"/>
    </row>
    <row r="476" spans="2:2">
      <c r="B476" s="15"/>
    </row>
    <row r="477" spans="2:2">
      <c r="B477" s="15"/>
    </row>
    <row r="478" spans="2:2">
      <c r="B478" s="15"/>
    </row>
    <row r="479" spans="2:2">
      <c r="B479" s="15"/>
    </row>
    <row r="480" spans="2:2">
      <c r="B480" s="15"/>
    </row>
    <row r="481" spans="2:2">
      <c r="B481" s="15"/>
    </row>
    <row r="482" spans="2:2">
      <c r="B482" s="15"/>
    </row>
    <row r="483" spans="2:2">
      <c r="B483" s="15"/>
    </row>
    <row r="484" spans="2:2">
      <c r="B484" s="15"/>
    </row>
    <row r="485" spans="2:2">
      <c r="B485" s="15"/>
    </row>
    <row r="486" spans="2:2">
      <c r="B486" s="15"/>
    </row>
    <row r="487" spans="2:2">
      <c r="B487" s="15"/>
    </row>
    <row r="488" spans="2:2">
      <c r="B488" s="15"/>
    </row>
    <row r="489" spans="2:2">
      <c r="B489" s="15"/>
    </row>
    <row r="490" spans="2:2">
      <c r="B490" s="15"/>
    </row>
    <row r="491" spans="2:2">
      <c r="B491" s="15"/>
    </row>
    <row r="492" spans="2:2">
      <c r="B492" s="15"/>
    </row>
    <row r="493" spans="2:2">
      <c r="B493" s="15"/>
    </row>
    <row r="494" spans="2:2">
      <c r="B494" s="15"/>
    </row>
    <row r="495" spans="2:2">
      <c r="B495" s="15"/>
    </row>
    <row r="496" spans="2:2">
      <c r="B496" s="15"/>
    </row>
  </sheetData>
  <mergeCells count="11">
    <mergeCell ref="A150:B150"/>
    <mergeCell ref="A171:A172"/>
    <mergeCell ref="A1:O1"/>
    <mergeCell ref="A2:O2"/>
    <mergeCell ref="A3:O3"/>
    <mergeCell ref="A4:O4"/>
    <mergeCell ref="A7:A8"/>
    <mergeCell ref="B7:B8"/>
    <mergeCell ref="C7:J7"/>
    <mergeCell ref="O7:O8"/>
    <mergeCell ref="K7:N7"/>
  </mergeCells>
  <pageMargins left="0.19685039370078741" right="0" top="0.55118110236220474" bottom="0.74803149606299213" header="0.31496062992125984" footer="0.31496062992125984"/>
  <pageSetup scale="55" orientation="landscape" r:id="rId1"/>
  <ignoredErrors>
    <ignoredError sqref="A39 A9:A17 A20 A34 A47:A48 A75 A81 A88 A96 A54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2">
    <tabColor theme="6" tint="0.59999389629810485"/>
  </sheetPr>
  <dimension ref="A1:P129"/>
  <sheetViews>
    <sheetView showGridLines="0" showZeros="0" topLeftCell="A312" zoomScale="84" zoomScaleNormal="84" workbookViewId="0">
      <pane ySplit="1485" topLeftCell="A24" activePane="bottomLeft"/>
      <selection activeCell="G315" sqref="G315"/>
      <selection pane="bottomLeft" activeCell="L35" sqref="L35"/>
    </sheetView>
  </sheetViews>
  <sheetFormatPr baseColWidth="10" defaultColWidth="11" defaultRowHeight="12.75"/>
  <cols>
    <col min="1" max="1" width="17.85546875" style="189" customWidth="1"/>
    <col min="2" max="2" width="41.140625" style="4" customWidth="1"/>
    <col min="3" max="3" width="12.85546875" style="4" customWidth="1"/>
    <col min="4" max="4" width="16.42578125" style="58" customWidth="1"/>
    <col min="5" max="5" width="15.5703125" style="58" customWidth="1"/>
    <col min="6" max="6" width="12.42578125" style="270" customWidth="1"/>
    <col min="7" max="7" width="15.5703125" style="58" customWidth="1"/>
    <col min="8" max="8" width="15.7109375" style="270" customWidth="1"/>
    <col min="9" max="9" width="15.42578125" style="189" customWidth="1"/>
    <col min="10" max="10" width="0.140625" style="246" customWidth="1"/>
    <col min="11" max="11" width="21.42578125" style="189" customWidth="1"/>
    <col min="12" max="12" width="13" style="189" customWidth="1"/>
    <col min="13" max="13" width="4.5703125" style="189" customWidth="1"/>
    <col min="14" max="16384" width="11" style="189"/>
  </cols>
  <sheetData>
    <row r="1" spans="1:16" ht="21.75" customHeight="1">
      <c r="A1" s="846" t="s">
        <v>60</v>
      </c>
      <c r="B1" s="846"/>
      <c r="C1" s="846"/>
      <c r="D1" s="846"/>
      <c r="E1" s="846"/>
      <c r="F1" s="846"/>
      <c r="G1" s="846"/>
      <c r="H1" s="846"/>
      <c r="I1" s="846"/>
      <c r="J1" s="48"/>
      <c r="K1" s="150"/>
      <c r="L1" s="150"/>
      <c r="M1" s="150"/>
    </row>
    <row r="2" spans="1:16" ht="18" customHeight="1">
      <c r="A2" s="846" t="s">
        <v>61</v>
      </c>
      <c r="B2" s="846"/>
      <c r="C2" s="846"/>
      <c r="D2" s="846"/>
      <c r="E2" s="846"/>
      <c r="F2" s="846"/>
      <c r="G2" s="846"/>
      <c r="H2" s="846"/>
      <c r="I2" s="846"/>
      <c r="J2" s="48"/>
      <c r="K2" s="150"/>
      <c r="L2" s="150"/>
      <c r="M2" s="150"/>
    </row>
    <row r="3" spans="1:16" ht="15">
      <c r="A3" s="847" t="s">
        <v>62</v>
      </c>
      <c r="B3" s="847"/>
      <c r="C3" s="847"/>
      <c r="D3" s="847"/>
      <c r="E3" s="847"/>
      <c r="F3" s="847"/>
      <c r="G3" s="847"/>
      <c r="H3" s="847"/>
      <c r="I3" s="847"/>
    </row>
    <row r="4" spans="1:16" ht="20.25" customHeight="1">
      <c r="A4" s="848" t="s">
        <v>644</v>
      </c>
      <c r="B4" s="848"/>
      <c r="C4" s="848"/>
      <c r="D4" s="848"/>
      <c r="E4" s="848"/>
      <c r="F4" s="848"/>
      <c r="G4" s="848"/>
      <c r="H4" s="848"/>
      <c r="I4" s="848"/>
    </row>
    <row r="5" spans="1:16" ht="9.75" customHeight="1">
      <c r="A5" s="491"/>
      <c r="B5" s="492"/>
      <c r="C5" s="492"/>
      <c r="D5" s="493"/>
      <c r="E5" s="493"/>
      <c r="F5" s="666"/>
      <c r="G5" s="493"/>
      <c r="H5" s="494"/>
      <c r="I5" s="491" t="s">
        <v>12</v>
      </c>
    </row>
    <row r="6" spans="1:16" ht="24" customHeight="1">
      <c r="A6" s="839" t="s">
        <v>63</v>
      </c>
      <c r="B6" s="841" t="s">
        <v>0</v>
      </c>
      <c r="C6" s="843" t="s">
        <v>48</v>
      </c>
      <c r="D6" s="843"/>
      <c r="E6" s="843"/>
      <c r="F6" s="844" t="s">
        <v>639</v>
      </c>
      <c r="G6" s="844"/>
      <c r="H6" s="849" t="s">
        <v>31</v>
      </c>
      <c r="I6" s="850"/>
    </row>
    <row r="7" spans="1:16" ht="36" customHeight="1">
      <c r="A7" s="840"/>
      <c r="B7" s="842"/>
      <c r="C7" s="322" t="s">
        <v>2</v>
      </c>
      <c r="D7" s="482" t="s">
        <v>64</v>
      </c>
      <c r="E7" s="322" t="s">
        <v>24</v>
      </c>
      <c r="F7" s="667" t="s">
        <v>65</v>
      </c>
      <c r="G7" s="482" t="s">
        <v>66</v>
      </c>
      <c r="H7" s="479" t="s">
        <v>25</v>
      </c>
      <c r="I7" s="323" t="s">
        <v>67</v>
      </c>
    </row>
    <row r="8" spans="1:16" ht="8.25" hidden="1" customHeight="1">
      <c r="A8" s="324"/>
      <c r="B8" s="325" t="s">
        <v>12</v>
      </c>
      <c r="C8" s="325"/>
      <c r="D8" s="483"/>
      <c r="E8" s="633"/>
      <c r="F8" s="445"/>
      <c r="G8" s="483"/>
      <c r="H8" s="445"/>
      <c r="I8" s="326"/>
    </row>
    <row r="9" spans="1:16" ht="21.75" customHeight="1">
      <c r="A9" s="324"/>
      <c r="B9" s="327" t="s">
        <v>27</v>
      </c>
      <c r="C9" s="328">
        <v>179349116</v>
      </c>
      <c r="D9" s="804">
        <v>179349116</v>
      </c>
      <c r="E9" s="328">
        <v>83792890</v>
      </c>
      <c r="F9" s="328">
        <v>15758304.58</v>
      </c>
      <c r="G9" s="328">
        <v>64807957.32</v>
      </c>
      <c r="H9" s="805">
        <v>-18984932.68</v>
      </c>
      <c r="I9" s="329">
        <v>77.343026741290345</v>
      </c>
      <c r="J9" s="528">
        <f>49049651.74</f>
        <v>49049651.740000002</v>
      </c>
      <c r="K9" s="851" t="s">
        <v>12</v>
      </c>
      <c r="L9" s="852"/>
      <c r="M9" s="852"/>
      <c r="N9" s="852"/>
      <c r="O9" s="852"/>
      <c r="P9" s="852"/>
    </row>
    <row r="10" spans="1:16" ht="9.9499999999999993" customHeight="1">
      <c r="A10" s="324"/>
      <c r="B10" s="327"/>
      <c r="C10" s="328"/>
      <c r="D10" s="328"/>
      <c r="E10" s="328"/>
      <c r="F10" s="328"/>
      <c r="G10" s="330"/>
      <c r="H10" s="330"/>
      <c r="I10" s="329"/>
      <c r="J10" s="529"/>
      <c r="N10" s="189" t="s">
        <v>12</v>
      </c>
    </row>
    <row r="11" spans="1:16" ht="21" customHeight="1">
      <c r="A11" s="331" t="s">
        <v>68</v>
      </c>
      <c r="B11" s="332" t="s">
        <v>28</v>
      </c>
      <c r="C11" s="333">
        <v>133140570</v>
      </c>
      <c r="D11" s="328">
        <v>133140570</v>
      </c>
      <c r="E11" s="328">
        <v>60134630</v>
      </c>
      <c r="F11" s="328">
        <v>15738220.58</v>
      </c>
      <c r="G11" s="328">
        <v>54639804.32</v>
      </c>
      <c r="H11" s="805">
        <v>-5494825.6799999997</v>
      </c>
      <c r="I11" s="329">
        <v>90.862460316127326</v>
      </c>
      <c r="J11" s="530">
        <f>38901582.74</f>
        <v>38901582.740000002</v>
      </c>
      <c r="M11" s="198"/>
    </row>
    <row r="12" spans="1:16" ht="9.9499999999999993" customHeight="1">
      <c r="A12" s="324"/>
      <c r="B12" s="334"/>
      <c r="C12" s="335"/>
      <c r="D12" s="336"/>
      <c r="E12" s="336" t="s">
        <v>12</v>
      </c>
      <c r="F12" s="336"/>
      <c r="G12" s="337"/>
      <c r="H12" s="337"/>
      <c r="I12" s="329"/>
      <c r="J12" s="529"/>
      <c r="M12" s="198"/>
      <c r="O12" s="189" t="s">
        <v>12</v>
      </c>
    </row>
    <row r="13" spans="1:16" ht="21" customHeight="1">
      <c r="A13" s="331" t="s">
        <v>69</v>
      </c>
      <c r="B13" s="327" t="s">
        <v>70</v>
      </c>
      <c r="C13" s="328">
        <v>133140570</v>
      </c>
      <c r="D13" s="328">
        <v>133140570</v>
      </c>
      <c r="E13" s="328">
        <v>60134630</v>
      </c>
      <c r="F13" s="328">
        <v>15738220.58</v>
      </c>
      <c r="G13" s="330">
        <v>54639804.32</v>
      </c>
      <c r="H13" s="805">
        <v>-5494825.6799999997</v>
      </c>
      <c r="I13" s="329">
        <v>90.862460316127326</v>
      </c>
      <c r="J13" s="530">
        <f>38901582.74</f>
        <v>38901582.740000002</v>
      </c>
      <c r="K13" s="199"/>
      <c r="L13" s="198"/>
      <c r="M13" s="198"/>
    </row>
    <row r="14" spans="1:16" ht="14.25" customHeight="1">
      <c r="A14" s="331"/>
      <c r="B14" s="338"/>
      <c r="C14" s="336"/>
      <c r="D14" s="336"/>
      <c r="E14" s="336"/>
      <c r="F14" s="336"/>
      <c r="G14" s="337" t="s">
        <v>12</v>
      </c>
      <c r="H14" s="337" t="s">
        <v>12</v>
      </c>
      <c r="I14" s="329"/>
      <c r="J14" s="529" t="s">
        <v>12</v>
      </c>
      <c r="K14" s="199"/>
      <c r="M14" s="198"/>
    </row>
    <row r="15" spans="1:16" ht="21" customHeight="1">
      <c r="A15" s="331" t="s">
        <v>71</v>
      </c>
      <c r="B15" s="327" t="s">
        <v>72</v>
      </c>
      <c r="C15" s="328">
        <v>3672711</v>
      </c>
      <c r="D15" s="328">
        <v>3672711</v>
      </c>
      <c r="E15" s="328">
        <v>2279853</v>
      </c>
      <c r="F15" s="328">
        <v>171271.3</v>
      </c>
      <c r="G15" s="330">
        <v>595350.56000000006</v>
      </c>
      <c r="H15" s="805">
        <v>-1684502.44</v>
      </c>
      <c r="I15" s="329">
        <v>26.113550303462553</v>
      </c>
      <c r="J15" s="529">
        <v>424079.26</v>
      </c>
      <c r="K15" s="199"/>
      <c r="M15" s="198"/>
    </row>
    <row r="16" spans="1:16" ht="11.45" customHeight="1">
      <c r="A16" s="331"/>
      <c r="B16" s="327"/>
      <c r="C16" s="328"/>
      <c r="D16" s="336"/>
      <c r="E16" s="328"/>
      <c r="F16" s="328"/>
      <c r="G16" s="330"/>
      <c r="H16" s="330"/>
      <c r="I16" s="329"/>
      <c r="J16" s="529"/>
      <c r="K16" s="199"/>
    </row>
    <row r="17" spans="1:14" ht="19.149999999999999" customHeight="1">
      <c r="A17" s="331" t="s">
        <v>73</v>
      </c>
      <c r="B17" s="339" t="s">
        <v>74</v>
      </c>
      <c r="C17" s="340">
        <v>3672711</v>
      </c>
      <c r="D17" s="328">
        <v>3672711</v>
      </c>
      <c r="E17" s="328">
        <v>2279853</v>
      </c>
      <c r="F17" s="328">
        <v>171271.3</v>
      </c>
      <c r="G17" s="328">
        <v>595350.56000000006</v>
      </c>
      <c r="H17" s="805">
        <v>-1684502.44</v>
      </c>
      <c r="I17" s="329">
        <v>26.113550303462553</v>
      </c>
      <c r="J17" s="530">
        <v>424079.26</v>
      </c>
    </row>
    <row r="18" spans="1:14" ht="24.95" customHeight="1">
      <c r="A18" s="341" t="s">
        <v>75</v>
      </c>
      <c r="B18" s="338" t="s">
        <v>76</v>
      </c>
      <c r="C18" s="336">
        <v>1264345</v>
      </c>
      <c r="D18" s="336">
        <v>1264345</v>
      </c>
      <c r="E18" s="336">
        <v>480454</v>
      </c>
      <c r="F18" s="806">
        <v>7832.27</v>
      </c>
      <c r="G18" s="807">
        <v>39208.720000000001</v>
      </c>
      <c r="H18" s="808">
        <v>-441245.28</v>
      </c>
      <c r="I18" s="593">
        <v>8.1607646101395765</v>
      </c>
      <c r="J18" s="132">
        <v>31376.449999999997</v>
      </c>
      <c r="M18" s="198"/>
    </row>
    <row r="19" spans="1:14" ht="24.95" customHeight="1">
      <c r="A19" s="341" t="s">
        <v>77</v>
      </c>
      <c r="B19" s="338" t="s">
        <v>78</v>
      </c>
      <c r="C19" s="336">
        <v>2408366</v>
      </c>
      <c r="D19" s="336">
        <v>2408366</v>
      </c>
      <c r="E19" s="336">
        <v>1799399</v>
      </c>
      <c r="F19" s="806">
        <v>163439.03</v>
      </c>
      <c r="G19" s="807">
        <v>556141.84</v>
      </c>
      <c r="H19" s="808">
        <v>-1243257.1600000001</v>
      </c>
      <c r="I19" s="593">
        <v>30.907088422300998</v>
      </c>
      <c r="J19" s="132">
        <v>392702.80999999994</v>
      </c>
    </row>
    <row r="20" spans="1:14" ht="9.9499999999999993" customHeight="1">
      <c r="A20" s="331"/>
      <c r="B20" s="338" t="s">
        <v>12</v>
      </c>
      <c r="C20" s="336"/>
      <c r="D20" s="336" t="s">
        <v>12</v>
      </c>
      <c r="E20" s="336"/>
      <c r="F20" s="336"/>
      <c r="G20" s="337"/>
      <c r="H20" s="337"/>
      <c r="I20" s="329"/>
      <c r="J20" s="529"/>
    </row>
    <row r="21" spans="1:14" ht="24.95" customHeight="1">
      <c r="A21" s="331" t="s">
        <v>79</v>
      </c>
      <c r="B21" s="327" t="s">
        <v>80</v>
      </c>
      <c r="C21" s="328">
        <v>121012398</v>
      </c>
      <c r="D21" s="328">
        <v>121012398</v>
      </c>
      <c r="E21" s="328">
        <v>50635724</v>
      </c>
      <c r="F21" s="328">
        <v>15103821</v>
      </c>
      <c r="G21" s="809">
        <v>49406814</v>
      </c>
      <c r="H21" s="805">
        <v>-1228910</v>
      </c>
      <c r="I21" s="329">
        <v>97.573037565336278</v>
      </c>
      <c r="J21" s="530">
        <v>34302993</v>
      </c>
      <c r="M21" s="198"/>
      <c r="N21" s="189" t="s">
        <v>654</v>
      </c>
    </row>
    <row r="22" spans="1:14" ht="5.25" customHeight="1">
      <c r="A22" s="331"/>
      <c r="B22" s="338"/>
      <c r="C22" s="336"/>
      <c r="D22" s="336"/>
      <c r="E22" s="336"/>
      <c r="F22" s="336"/>
      <c r="G22" s="807">
        <v>0</v>
      </c>
      <c r="H22" s="337">
        <v>0</v>
      </c>
      <c r="I22" s="329"/>
      <c r="J22" s="529">
        <v>0</v>
      </c>
    </row>
    <row r="23" spans="1:14" ht="24.75" customHeight="1">
      <c r="A23" s="331" t="s">
        <v>81</v>
      </c>
      <c r="B23" s="327" t="s">
        <v>82</v>
      </c>
      <c r="C23" s="328">
        <v>121012398</v>
      </c>
      <c r="D23" s="328">
        <v>121012398</v>
      </c>
      <c r="E23" s="328">
        <v>50635724</v>
      </c>
      <c r="F23" s="328">
        <v>15103821</v>
      </c>
      <c r="G23" s="809">
        <v>49406814</v>
      </c>
      <c r="H23" s="805">
        <v>-1228910</v>
      </c>
      <c r="I23" s="329">
        <v>97.573037565336278</v>
      </c>
      <c r="J23" s="530">
        <v>34302993</v>
      </c>
    </row>
    <row r="24" spans="1:14" ht="10.15" customHeight="1">
      <c r="A24" s="331"/>
      <c r="B24" s="338"/>
      <c r="C24" s="336"/>
      <c r="D24" s="336"/>
      <c r="E24" s="336"/>
      <c r="F24" s="336"/>
      <c r="G24" s="807">
        <v>0</v>
      </c>
      <c r="H24" s="337">
        <v>0</v>
      </c>
      <c r="I24" s="329"/>
      <c r="J24" s="529">
        <v>0</v>
      </c>
    </row>
    <row r="25" spans="1:14" ht="22.15" customHeight="1">
      <c r="A25" s="341" t="s">
        <v>83</v>
      </c>
      <c r="B25" s="338" t="s">
        <v>84</v>
      </c>
      <c r="C25" s="336">
        <v>121012398</v>
      </c>
      <c r="D25" s="336">
        <v>121012398</v>
      </c>
      <c r="E25" s="336">
        <v>50635724</v>
      </c>
      <c r="F25" s="336">
        <v>15103821</v>
      </c>
      <c r="G25" s="807">
        <v>49406814</v>
      </c>
      <c r="H25" s="808">
        <v>-1228910</v>
      </c>
      <c r="I25" s="593">
        <v>97.573037565336278</v>
      </c>
      <c r="J25" s="529">
        <v>34302993</v>
      </c>
    </row>
    <row r="26" spans="1:14" ht="24.95" customHeight="1">
      <c r="A26" s="331" t="s">
        <v>85</v>
      </c>
      <c r="B26" s="327" t="s">
        <v>29</v>
      </c>
      <c r="C26" s="328">
        <v>6461773</v>
      </c>
      <c r="D26" s="328">
        <v>6461773</v>
      </c>
      <c r="E26" s="328">
        <v>5512902</v>
      </c>
      <c r="F26" s="328">
        <v>403804.09</v>
      </c>
      <c r="G26" s="330">
        <v>3259201.5700000003</v>
      </c>
      <c r="H26" s="805">
        <v>-2253700.4299999997</v>
      </c>
      <c r="I26" s="329">
        <v>59.119526702995998</v>
      </c>
      <c r="J26" s="530">
        <f>2855396.48</f>
        <v>2855396.48</v>
      </c>
    </row>
    <row r="27" spans="1:14" ht="24.95" customHeight="1">
      <c r="A27" s="341" t="s">
        <v>86</v>
      </c>
      <c r="B27" s="338" t="s">
        <v>87</v>
      </c>
      <c r="C27" s="336">
        <v>713904</v>
      </c>
      <c r="D27" s="336">
        <v>713904</v>
      </c>
      <c r="E27" s="336">
        <v>467163</v>
      </c>
      <c r="F27" s="336">
        <v>50937.94</v>
      </c>
      <c r="G27" s="337">
        <v>439148.02999999997</v>
      </c>
      <c r="H27" s="808">
        <v>-28014.97000000003</v>
      </c>
      <c r="I27" s="593">
        <v>94.00317019969475</v>
      </c>
      <c r="J27" s="529">
        <v>388210.08999999997</v>
      </c>
    </row>
    <row r="28" spans="1:14" ht="24.95" customHeight="1">
      <c r="A28" s="341" t="s">
        <v>88</v>
      </c>
      <c r="B28" s="338" t="s">
        <v>89</v>
      </c>
      <c r="C28" s="336">
        <v>5674884</v>
      </c>
      <c r="D28" s="336">
        <v>5674884</v>
      </c>
      <c r="E28" s="336">
        <v>5003406</v>
      </c>
      <c r="F28" s="336">
        <v>350259.95</v>
      </c>
      <c r="G28" s="337">
        <v>2758677.3200000003</v>
      </c>
      <c r="H28" s="808">
        <v>-2244728.6799999997</v>
      </c>
      <c r="I28" s="593">
        <v>55.135987765134395</v>
      </c>
      <c r="J28" s="529">
        <v>2408417.37</v>
      </c>
      <c r="L28" s="198"/>
    </row>
    <row r="29" spans="1:14" ht="24.95" customHeight="1">
      <c r="A29" s="341" t="s">
        <v>626</v>
      </c>
      <c r="B29" s="338" t="s">
        <v>627</v>
      </c>
      <c r="C29" s="336">
        <v>72985</v>
      </c>
      <c r="D29" s="336">
        <v>72985</v>
      </c>
      <c r="E29" s="336">
        <v>42333</v>
      </c>
      <c r="F29" s="336">
        <v>2606.1999999999998</v>
      </c>
      <c r="G29" s="337">
        <v>61376.22</v>
      </c>
      <c r="H29" s="337">
        <v>19043.22</v>
      </c>
      <c r="I29" s="593">
        <v>144.98433845935793</v>
      </c>
      <c r="J29" s="529">
        <v>58770.020000000004</v>
      </c>
    </row>
    <row r="30" spans="1:14" ht="9.9499999999999993" customHeight="1">
      <c r="A30" s="331" t="s">
        <v>12</v>
      </c>
      <c r="B30" s="338"/>
      <c r="C30" s="337"/>
      <c r="D30" s="337"/>
      <c r="E30" s="336"/>
      <c r="F30" s="336"/>
      <c r="G30" s="337">
        <v>0</v>
      </c>
      <c r="H30" s="337">
        <v>0</v>
      </c>
      <c r="I30" s="329"/>
      <c r="J30" s="529">
        <v>0</v>
      </c>
    </row>
    <row r="31" spans="1:14" ht="24.95" customHeight="1">
      <c r="A31" s="331" t="s">
        <v>90</v>
      </c>
      <c r="B31" s="327" t="s">
        <v>610</v>
      </c>
      <c r="C31" s="330">
        <v>993688</v>
      </c>
      <c r="D31" s="330">
        <v>993688</v>
      </c>
      <c r="E31" s="328">
        <v>706151</v>
      </c>
      <c r="F31" s="328">
        <v>59324.19</v>
      </c>
      <c r="G31" s="330">
        <v>378438.19</v>
      </c>
      <c r="H31" s="805">
        <v>-327712.81</v>
      </c>
      <c r="I31" s="329">
        <v>53.591680816142727</v>
      </c>
      <c r="J31" s="530">
        <v>319114</v>
      </c>
    </row>
    <row r="32" spans="1:14" ht="24.95" customHeight="1">
      <c r="A32" s="331" t="s">
        <v>91</v>
      </c>
      <c r="B32" s="338" t="s">
        <v>92</v>
      </c>
      <c r="C32" s="337">
        <v>993688</v>
      </c>
      <c r="D32" s="337">
        <v>993688</v>
      </c>
      <c r="E32" s="336">
        <v>706151</v>
      </c>
      <c r="F32" s="336">
        <v>59324.19</v>
      </c>
      <c r="G32" s="337">
        <v>378438.19</v>
      </c>
      <c r="H32" s="808">
        <v>-327712.81</v>
      </c>
      <c r="I32" s="594">
        <v>53.591680816142727</v>
      </c>
      <c r="J32" s="529">
        <v>319114</v>
      </c>
    </row>
    <row r="33" spans="1:16" ht="24.95" customHeight="1">
      <c r="A33" s="331">
        <v>1.4</v>
      </c>
      <c r="B33" s="327" t="s">
        <v>612</v>
      </c>
      <c r="C33" s="330">
        <v>1000000</v>
      </c>
      <c r="D33" s="330">
        <v>1000000</v>
      </c>
      <c r="E33" s="330">
        <v>1000000</v>
      </c>
      <c r="F33" s="328">
        <v>0</v>
      </c>
      <c r="G33" s="328">
        <v>1000000</v>
      </c>
      <c r="H33" s="805">
        <v>0</v>
      </c>
      <c r="I33" s="329">
        <v>100</v>
      </c>
      <c r="J33" s="529">
        <v>1000000</v>
      </c>
    </row>
    <row r="34" spans="1:16" ht="24.95" customHeight="1">
      <c r="A34" s="341" t="s">
        <v>613</v>
      </c>
      <c r="B34" s="338" t="s">
        <v>614</v>
      </c>
      <c r="C34" s="337">
        <v>1000000</v>
      </c>
      <c r="D34" s="337">
        <v>1000000</v>
      </c>
      <c r="E34" s="337">
        <v>1000000</v>
      </c>
      <c r="F34" s="336"/>
      <c r="G34" s="336">
        <v>1000000</v>
      </c>
      <c r="H34" s="805">
        <v>0</v>
      </c>
      <c r="I34" s="593">
        <v>100</v>
      </c>
      <c r="J34" s="529">
        <v>1000000</v>
      </c>
    </row>
    <row r="35" spans="1:16" ht="17.25" customHeight="1">
      <c r="A35" s="341" t="s">
        <v>611</v>
      </c>
      <c r="B35" s="338" t="s">
        <v>615</v>
      </c>
      <c r="C35" s="337">
        <v>1000000</v>
      </c>
      <c r="D35" s="337">
        <v>1000000</v>
      </c>
      <c r="E35" s="336">
        <v>1000000</v>
      </c>
      <c r="F35" s="336"/>
      <c r="G35" s="336">
        <v>1000000</v>
      </c>
      <c r="H35" s="805">
        <v>0</v>
      </c>
      <c r="I35" s="593">
        <v>100</v>
      </c>
      <c r="J35" s="529">
        <v>1000000</v>
      </c>
    </row>
    <row r="36" spans="1:16" ht="24.95" customHeight="1">
      <c r="A36" s="331" t="s">
        <v>93</v>
      </c>
      <c r="B36" s="327" t="s">
        <v>30</v>
      </c>
      <c r="C36" s="330">
        <v>46208546</v>
      </c>
      <c r="D36" s="330">
        <v>46208546</v>
      </c>
      <c r="E36" s="328">
        <v>23658260</v>
      </c>
      <c r="F36" s="328">
        <v>20084</v>
      </c>
      <c r="G36" s="330">
        <v>10168153</v>
      </c>
      <c r="H36" s="805">
        <v>-13490107</v>
      </c>
      <c r="I36" s="329">
        <v>42.979293489884718</v>
      </c>
      <c r="J36" s="530">
        <v>10148069</v>
      </c>
    </row>
    <row r="37" spans="1:16" ht="9.9499999999999993" customHeight="1">
      <c r="A37" s="331"/>
      <c r="B37" s="338"/>
      <c r="C37" s="337"/>
      <c r="D37" s="337"/>
      <c r="E37" s="336"/>
      <c r="F37" s="337"/>
      <c r="G37" s="337"/>
      <c r="H37" s="805"/>
      <c r="I37" s="329"/>
      <c r="J37" s="529"/>
    </row>
    <row r="38" spans="1:16" ht="18" customHeight="1">
      <c r="A38" s="331" t="s">
        <v>94</v>
      </c>
      <c r="B38" s="327" t="s">
        <v>95</v>
      </c>
      <c r="C38" s="330">
        <v>45108546</v>
      </c>
      <c r="D38" s="330">
        <v>45108546</v>
      </c>
      <c r="E38" s="330">
        <v>22558260</v>
      </c>
      <c r="F38" s="330">
        <v>20084</v>
      </c>
      <c r="G38" s="328">
        <v>9068153</v>
      </c>
      <c r="H38" s="805">
        <v>-13490107</v>
      </c>
      <c r="I38" s="329">
        <v>40.198814092930931</v>
      </c>
      <c r="J38" s="530">
        <v>9048069</v>
      </c>
    </row>
    <row r="39" spans="1:16" ht="18" customHeight="1">
      <c r="A39" s="341" t="s">
        <v>96</v>
      </c>
      <c r="B39" s="338" t="s">
        <v>97</v>
      </c>
      <c r="C39" s="337">
        <v>45108546</v>
      </c>
      <c r="D39" s="337">
        <v>45108546</v>
      </c>
      <c r="E39" s="336">
        <v>22558260</v>
      </c>
      <c r="F39" s="337">
        <v>20084</v>
      </c>
      <c r="G39" s="337">
        <v>9068153</v>
      </c>
      <c r="H39" s="808">
        <v>-13490107</v>
      </c>
      <c r="I39" s="593">
        <v>40.198814092930931</v>
      </c>
      <c r="J39" s="529">
        <v>9048069</v>
      </c>
    </row>
    <row r="40" spans="1:16" ht="18" customHeight="1">
      <c r="A40" s="341" t="s">
        <v>98</v>
      </c>
      <c r="B40" s="338" t="s">
        <v>99</v>
      </c>
      <c r="C40" s="337">
        <v>45108546</v>
      </c>
      <c r="D40" s="337">
        <v>45108546</v>
      </c>
      <c r="E40" s="336">
        <v>22558260</v>
      </c>
      <c r="F40" s="337">
        <v>20084</v>
      </c>
      <c r="G40" s="337">
        <v>9068153</v>
      </c>
      <c r="H40" s="808">
        <v>-13490107</v>
      </c>
      <c r="I40" s="593">
        <v>40.198814092930931</v>
      </c>
      <c r="J40" s="529">
        <v>9048069</v>
      </c>
    </row>
    <row r="41" spans="1:16" ht="18" customHeight="1">
      <c r="A41" s="341" t="s">
        <v>100</v>
      </c>
      <c r="B41" s="338" t="s">
        <v>101</v>
      </c>
      <c r="C41" s="337">
        <v>45108546</v>
      </c>
      <c r="D41" s="337">
        <v>45108546</v>
      </c>
      <c r="E41" s="336">
        <v>22558260</v>
      </c>
      <c r="F41" s="337">
        <v>20084</v>
      </c>
      <c r="G41" s="337">
        <v>9068153</v>
      </c>
      <c r="H41" s="808">
        <v>-13490107</v>
      </c>
      <c r="I41" s="593">
        <v>40.198814092930931</v>
      </c>
      <c r="J41" s="529">
        <v>9048069</v>
      </c>
    </row>
    <row r="42" spans="1:16" ht="24.95" customHeight="1">
      <c r="A42" s="331" t="s">
        <v>102</v>
      </c>
      <c r="B42" s="327" t="s">
        <v>103</v>
      </c>
      <c r="C42" s="330">
        <v>1100000</v>
      </c>
      <c r="D42" s="330">
        <v>1100000</v>
      </c>
      <c r="E42" s="328">
        <v>1100000</v>
      </c>
      <c r="F42" s="330">
        <v>0</v>
      </c>
      <c r="G42" s="330">
        <v>1100000</v>
      </c>
      <c r="H42" s="805">
        <v>0</v>
      </c>
      <c r="I42" s="329">
        <v>100</v>
      </c>
      <c r="J42" s="530">
        <v>1100000</v>
      </c>
    </row>
    <row r="43" spans="1:16" ht="24.95" customHeight="1">
      <c r="A43" s="341" t="s">
        <v>104</v>
      </c>
      <c r="B43" s="338" t="s">
        <v>105</v>
      </c>
      <c r="C43" s="337">
        <v>1100000</v>
      </c>
      <c r="D43" s="337">
        <v>1100000</v>
      </c>
      <c r="E43" s="336">
        <v>1100000</v>
      </c>
      <c r="F43" s="337">
        <v>0</v>
      </c>
      <c r="G43" s="337">
        <v>1100000</v>
      </c>
      <c r="H43" s="808">
        <v>0</v>
      </c>
      <c r="I43" s="593">
        <v>100</v>
      </c>
      <c r="J43" s="529">
        <v>1100000</v>
      </c>
    </row>
    <row r="44" spans="1:16" ht="17.45" customHeight="1">
      <c r="A44" s="341" t="s">
        <v>106</v>
      </c>
      <c r="B44" s="338" t="s">
        <v>107</v>
      </c>
      <c r="C44" s="337">
        <v>1100000</v>
      </c>
      <c r="D44" s="337">
        <v>1100000</v>
      </c>
      <c r="E44" s="337">
        <v>1100000</v>
      </c>
      <c r="F44" s="337">
        <v>0</v>
      </c>
      <c r="G44" s="337">
        <v>1100000</v>
      </c>
      <c r="H44" s="808">
        <v>0</v>
      </c>
      <c r="I44" s="593">
        <v>100</v>
      </c>
      <c r="J44" s="529">
        <v>1100000</v>
      </c>
    </row>
    <row r="45" spans="1:16" ht="17.45" customHeight="1">
      <c r="A45" s="341" t="s">
        <v>108</v>
      </c>
      <c r="B45" s="338" t="s">
        <v>109</v>
      </c>
      <c r="C45" s="337">
        <v>1100000</v>
      </c>
      <c r="D45" s="337">
        <v>1100000</v>
      </c>
      <c r="E45" s="336">
        <v>1100000</v>
      </c>
      <c r="F45" s="337">
        <v>0</v>
      </c>
      <c r="G45" s="337">
        <v>1100000</v>
      </c>
      <c r="H45" s="808">
        <v>0</v>
      </c>
      <c r="I45" s="593">
        <v>100</v>
      </c>
      <c r="J45" s="529">
        <v>1100000</v>
      </c>
    </row>
    <row r="46" spans="1:16" ht="16.899999999999999" customHeight="1">
      <c r="A46" s="342"/>
      <c r="B46" s="343"/>
      <c r="C46" s="344"/>
      <c r="D46" s="660"/>
      <c r="E46" s="660"/>
      <c r="F46" s="660"/>
      <c r="G46" s="660"/>
      <c r="H46" s="661"/>
      <c r="I46" s="527"/>
      <c r="K46" s="845"/>
      <c r="L46" s="845"/>
      <c r="M46" s="845"/>
      <c r="N46" s="845"/>
      <c r="O46" s="845"/>
      <c r="P46" s="845"/>
    </row>
    <row r="47" spans="1:16" ht="24.6" hidden="1" customHeight="1">
      <c r="A47" s="192"/>
      <c r="B47" s="147" t="s">
        <v>110</v>
      </c>
      <c r="C47" s="147"/>
      <c r="D47" s="484">
        <f>SUM(D49)</f>
        <v>5210534</v>
      </c>
      <c r="E47" s="484">
        <f>SUM(E49)</f>
        <v>4639377</v>
      </c>
      <c r="F47" s="668">
        <f>SUM(F49:F49)</f>
        <v>1797741</v>
      </c>
      <c r="G47" s="484" t="e">
        <f>#REF!+F47</f>
        <v>#REF!</v>
      </c>
      <c r="H47" s="480" t="e">
        <f t="shared" ref="H11:H47" si="0">+G47-E47</f>
        <v>#REF!</v>
      </c>
      <c r="I47" s="329" t="e">
        <f t="shared" ref="I11:I50" si="1">+G47/E47*100</f>
        <v>#REF!</v>
      </c>
      <c r="J47" s="246">
        <v>4639377</v>
      </c>
    </row>
    <row r="48" spans="1:16" ht="9.6" hidden="1" customHeight="1">
      <c r="A48" s="192"/>
      <c r="B48" s="148"/>
      <c r="C48" s="148"/>
      <c r="D48" s="190"/>
      <c r="E48" s="190"/>
      <c r="F48" s="669"/>
      <c r="G48" s="191">
        <f>F48</f>
        <v>0</v>
      </c>
      <c r="H48" s="481" t="s">
        <v>12</v>
      </c>
      <c r="I48" s="329" t="e">
        <f t="shared" si="1"/>
        <v>#DIV/0!</v>
      </c>
      <c r="J48" s="246">
        <v>0</v>
      </c>
    </row>
    <row r="49" spans="1:10" ht="24.6" hidden="1" customHeight="1">
      <c r="A49" s="192"/>
      <c r="B49" s="148" t="s">
        <v>111</v>
      </c>
      <c r="C49" s="148"/>
      <c r="D49" s="190">
        <v>5210534</v>
      </c>
      <c r="E49" s="190">
        <v>4639377</v>
      </c>
      <c r="F49" s="669">
        <f>1779848+17893</f>
        <v>1797741</v>
      </c>
      <c r="G49" s="191" t="e">
        <f>F49+#REF!</f>
        <v>#REF!</v>
      </c>
      <c r="H49" s="481" t="e">
        <f>+G49-E49</f>
        <v>#REF!</v>
      </c>
      <c r="I49" s="329" t="e">
        <f t="shared" si="1"/>
        <v>#REF!</v>
      </c>
      <c r="J49" s="246">
        <v>4639377</v>
      </c>
    </row>
    <row r="50" spans="1:10" ht="7.15" hidden="1" customHeight="1">
      <c r="A50" s="5"/>
      <c r="B50" s="193"/>
      <c r="C50" s="193"/>
      <c r="D50" s="485"/>
      <c r="E50" s="485" t="s">
        <v>12</v>
      </c>
      <c r="F50" s="446" t="s">
        <v>12</v>
      </c>
      <c r="G50" s="485" t="s">
        <v>12</v>
      </c>
      <c r="H50" s="446" t="s">
        <v>12</v>
      </c>
      <c r="I50" s="329" t="e">
        <f t="shared" si="1"/>
        <v>#VALUE!</v>
      </c>
      <c r="J50" s="246" t="s">
        <v>12</v>
      </c>
    </row>
    <row r="51" spans="1:10" ht="9" customHeight="1">
      <c r="A51"/>
      <c r="B51" s="194" t="s">
        <v>12</v>
      </c>
      <c r="C51" s="195"/>
      <c r="D51" s="175"/>
      <c r="E51" s="486"/>
      <c r="F51" s="447"/>
      <c r="G51" s="486"/>
      <c r="H51" s="447"/>
      <c r="I51" s="195"/>
    </row>
    <row r="52" spans="1:10">
      <c r="A52" s="838" t="s">
        <v>23</v>
      </c>
      <c r="B52" s="838"/>
      <c r="C52" s="52"/>
      <c r="D52" s="1"/>
      <c r="E52" s="1"/>
      <c r="F52" s="14"/>
      <c r="G52" s="1"/>
      <c r="H52" s="14"/>
      <c r="I52"/>
    </row>
    <row r="53" spans="1:10" ht="15.75">
      <c r="B53" s="196" t="s">
        <v>12</v>
      </c>
      <c r="C53" s="196"/>
      <c r="D53" s="487"/>
      <c r="E53" s="488"/>
      <c r="F53" s="448"/>
      <c r="G53" s="488"/>
      <c r="H53" s="448"/>
      <c r="I53" s="199"/>
    </row>
    <row r="54" spans="1:10" ht="15.75">
      <c r="B54" s="197" t="s">
        <v>12</v>
      </c>
      <c r="C54" s="197"/>
      <c r="D54" s="489" t="s">
        <v>12</v>
      </c>
      <c r="E54" s="488"/>
      <c r="F54" s="448"/>
      <c r="G54" s="488"/>
      <c r="H54" s="448"/>
      <c r="I54" s="199"/>
    </row>
    <row r="55" spans="1:10" ht="15.75">
      <c r="B55" s="197" t="s">
        <v>12</v>
      </c>
      <c r="C55" s="197"/>
      <c r="E55" s="488"/>
      <c r="F55" s="448"/>
      <c r="G55" s="488"/>
      <c r="H55" s="448"/>
      <c r="I55" s="199"/>
    </row>
    <row r="56" spans="1:10" ht="15.75">
      <c r="B56" s="196" t="s">
        <v>12</v>
      </c>
      <c r="C56" s="196"/>
      <c r="D56" s="488"/>
      <c r="E56" s="488"/>
      <c r="F56" s="448"/>
      <c r="G56" s="488"/>
      <c r="H56" s="448"/>
      <c r="I56" s="199"/>
    </row>
    <row r="57" spans="1:10" ht="15.75">
      <c r="B57" s="196" t="s">
        <v>12</v>
      </c>
      <c r="C57" s="196"/>
      <c r="D57" s="488"/>
      <c r="E57" s="488"/>
      <c r="F57" s="448"/>
      <c r="G57" s="488"/>
      <c r="H57" s="448"/>
      <c r="I57" s="199"/>
    </row>
    <row r="58" spans="1:10" ht="15.75">
      <c r="B58" s="196" t="s">
        <v>12</v>
      </c>
      <c r="C58" s="196"/>
      <c r="D58" s="488"/>
      <c r="E58" s="488"/>
      <c r="F58" s="448"/>
      <c r="G58" s="488"/>
      <c r="H58" s="448"/>
      <c r="I58" s="199"/>
    </row>
    <row r="59" spans="1:10" ht="15.75">
      <c r="B59" s="196" t="s">
        <v>12</v>
      </c>
      <c r="C59" s="196"/>
      <c r="D59" s="488"/>
      <c r="E59" s="488"/>
      <c r="F59" s="448"/>
      <c r="G59" s="488"/>
      <c r="H59" s="448"/>
      <c r="I59" s="199"/>
    </row>
    <row r="60" spans="1:10">
      <c r="D60" s="490"/>
      <c r="E60" s="490"/>
      <c r="F60" s="449"/>
      <c r="G60" s="490"/>
      <c r="H60" s="449"/>
      <c r="I60" s="199"/>
    </row>
    <row r="129" spans="5:5">
      <c r="E129" s="58" t="s">
        <v>12</v>
      </c>
    </row>
  </sheetData>
  <mergeCells count="12">
    <mergeCell ref="K46:P46"/>
    <mergeCell ref="A1:I1"/>
    <mergeCell ref="A2:I2"/>
    <mergeCell ref="A3:I3"/>
    <mergeCell ref="A4:I4"/>
    <mergeCell ref="H6:I6"/>
    <mergeCell ref="K9:P9"/>
    <mergeCell ref="A52:B52"/>
    <mergeCell ref="A6:A7"/>
    <mergeCell ref="B6:B7"/>
    <mergeCell ref="C6:E6"/>
    <mergeCell ref="F6:G6"/>
  </mergeCells>
  <pageMargins left="0.27559055118110237" right="0.11811023622047245" top="0.74803149606299213" bottom="0.98425196850393704" header="0.51181102362204722" footer="0.51181102362204722"/>
  <pageSetup scale="60" firstPageNumber="0" orientation="portrait" useFirstPageNumber="1" r:id="rId1"/>
  <headerFooter alignWithMargins="0">
    <oddFooter>&amp;R&amp;"Arial,Negrita"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13">
    <tabColor theme="6" tint="0.59999389629810485"/>
    <pageSetUpPr fitToPage="1"/>
  </sheetPr>
  <dimension ref="A1:Y70"/>
  <sheetViews>
    <sheetView showGridLines="0" showZeros="0" topLeftCell="A19" zoomScaleNormal="100" workbookViewId="0">
      <selection activeCell="L14" sqref="L14"/>
    </sheetView>
  </sheetViews>
  <sheetFormatPr baseColWidth="10" defaultColWidth="11.42578125" defaultRowHeight="12.75"/>
  <cols>
    <col min="1" max="1" width="40.28515625" customWidth="1"/>
    <col min="2" max="2" width="17.42578125" customWidth="1"/>
    <col min="3" max="3" width="14.42578125" customWidth="1"/>
    <col min="4" max="4" width="15.140625" customWidth="1"/>
    <col min="5" max="5" width="17.7109375" hidden="1" customWidth="1"/>
    <col min="6" max="6" width="15.85546875" customWidth="1"/>
    <col min="7" max="7" width="12" customWidth="1"/>
    <col min="8" max="8" width="15.140625" style="1" customWidth="1"/>
    <col min="9" max="9" width="15" customWidth="1"/>
    <col min="10" max="10" width="9.28515625" style="92" customWidth="1"/>
    <col min="11" max="11" width="37.28515625" hidden="1" customWidth="1"/>
    <col min="12" max="12" width="12" customWidth="1"/>
    <col min="13" max="13" width="22.42578125" customWidth="1"/>
    <col min="14" max="14" width="11.5703125" customWidth="1"/>
    <col min="15" max="15" width="9.140625" customWidth="1"/>
    <col min="16" max="16" width="9.28515625" customWidth="1"/>
    <col min="17" max="17" width="15.140625" customWidth="1"/>
    <col min="18" max="18" width="22.42578125" customWidth="1"/>
    <col min="20" max="20" width="1.42578125" customWidth="1"/>
    <col min="21" max="21" width="3.140625" customWidth="1"/>
    <col min="22" max="22" width="0.42578125" customWidth="1"/>
    <col min="23" max="23" width="1.5703125" customWidth="1"/>
    <col min="24" max="24" width="0.42578125" customWidth="1"/>
  </cols>
  <sheetData>
    <row r="1" spans="1:25" ht="15.75">
      <c r="A1" s="846" t="s">
        <v>60</v>
      </c>
      <c r="B1" s="846"/>
      <c r="C1" s="846"/>
      <c r="D1" s="846"/>
      <c r="E1" s="846"/>
      <c r="F1" s="846"/>
      <c r="G1" s="846"/>
      <c r="H1" s="846"/>
      <c r="I1" s="846"/>
      <c r="J1" s="846"/>
    </row>
    <row r="2" spans="1:25" ht="15.75">
      <c r="A2" s="846" t="s">
        <v>61</v>
      </c>
      <c r="B2" s="846"/>
      <c r="C2" s="846"/>
      <c r="D2" s="846"/>
      <c r="E2" s="846"/>
      <c r="F2" s="846"/>
      <c r="G2" s="846"/>
      <c r="H2" s="846"/>
      <c r="I2" s="846"/>
      <c r="J2" s="846"/>
    </row>
    <row r="3" spans="1:25" ht="15">
      <c r="A3" s="853" t="s">
        <v>112</v>
      </c>
      <c r="B3" s="854"/>
      <c r="C3" s="854"/>
      <c r="D3" s="854"/>
      <c r="E3" s="854"/>
      <c r="F3" s="854"/>
      <c r="G3" s="854"/>
      <c r="H3" s="854"/>
      <c r="I3" s="854"/>
      <c r="J3" s="855"/>
    </row>
    <row r="4" spans="1:25" ht="15">
      <c r="A4" s="856" t="s">
        <v>650</v>
      </c>
      <c r="B4" s="857"/>
      <c r="C4" s="857"/>
      <c r="D4" s="857"/>
      <c r="E4" s="857"/>
      <c r="F4" s="857"/>
      <c r="G4" s="857"/>
      <c r="H4" s="857"/>
      <c r="I4" s="857"/>
      <c r="J4" s="858"/>
    </row>
    <row r="5" spans="1:25" ht="14.25">
      <c r="A5" s="152"/>
      <c r="B5" s="153"/>
      <c r="C5" s="153"/>
      <c r="D5" s="153"/>
      <c r="E5" s="153"/>
      <c r="F5" s="153"/>
      <c r="G5" s="153"/>
      <c r="H5" s="515"/>
      <c r="I5" s="153"/>
    </row>
    <row r="6" spans="1:25" ht="21" customHeight="1">
      <c r="A6" s="864" t="s">
        <v>0</v>
      </c>
      <c r="B6" s="866" t="s">
        <v>641</v>
      </c>
      <c r="C6" s="859" t="s">
        <v>48</v>
      </c>
      <c r="D6" s="860"/>
      <c r="E6" s="860"/>
      <c r="F6" s="861"/>
      <c r="G6" s="862" t="s">
        <v>640</v>
      </c>
      <c r="H6" s="862"/>
      <c r="I6" s="862" t="s">
        <v>31</v>
      </c>
      <c r="J6" s="863"/>
    </row>
    <row r="7" spans="1:25" ht="33" customHeight="1">
      <c r="A7" s="865"/>
      <c r="B7" s="867"/>
      <c r="C7" s="300" t="s">
        <v>2</v>
      </c>
      <c r="D7" s="300" t="s">
        <v>3</v>
      </c>
      <c r="E7" s="301" t="s">
        <v>3</v>
      </c>
      <c r="F7" s="301" t="s">
        <v>24</v>
      </c>
      <c r="G7" s="301" t="s">
        <v>65</v>
      </c>
      <c r="H7" s="516" t="s">
        <v>113</v>
      </c>
      <c r="I7" s="301" t="s">
        <v>114</v>
      </c>
      <c r="J7" s="302" t="s">
        <v>26</v>
      </c>
      <c r="L7" s="176"/>
    </row>
    <row r="8" spans="1:25" ht="20.100000000000001" customHeight="1">
      <c r="A8" s="154"/>
      <c r="B8" s="155"/>
      <c r="C8" s="156"/>
      <c r="D8" s="662"/>
      <c r="E8" s="662"/>
      <c r="F8" s="663"/>
      <c r="G8" s="663"/>
      <c r="H8" s="663"/>
      <c r="I8" s="663"/>
      <c r="J8" s="290"/>
      <c r="K8" s="14"/>
    </row>
    <row r="9" spans="1:25" ht="20.100000000000001" customHeight="1">
      <c r="A9" s="157" t="s">
        <v>32</v>
      </c>
      <c r="B9" s="158"/>
      <c r="C9" s="159">
        <v>179349116</v>
      </c>
      <c r="D9" s="159">
        <v>179349116</v>
      </c>
      <c r="E9" s="159" t="e">
        <v>#REF!</v>
      </c>
      <c r="F9" s="159">
        <v>83792890</v>
      </c>
      <c r="G9" s="159">
        <v>15758304.58</v>
      </c>
      <c r="H9" s="159">
        <v>64807957.32</v>
      </c>
      <c r="I9" s="810">
        <v>-18984932.68</v>
      </c>
      <c r="J9" s="291">
        <v>77.343026741290345</v>
      </c>
      <c r="K9" s="138">
        <v>49049651.740000002</v>
      </c>
      <c r="L9" s="1" t="s">
        <v>12</v>
      </c>
    </row>
    <row r="10" spans="1:25" ht="20.100000000000001" customHeight="1">
      <c r="A10" s="157"/>
      <c r="B10" s="158"/>
      <c r="C10" s="159"/>
      <c r="D10" s="159"/>
      <c r="E10" s="159"/>
      <c r="F10" s="159"/>
      <c r="G10" s="159"/>
      <c r="H10" s="159" t="s">
        <v>12</v>
      </c>
      <c r="I10" s="159"/>
      <c r="J10" s="291"/>
      <c r="K10" s="138" t="s">
        <v>12</v>
      </c>
      <c r="M10" t="s">
        <v>12</v>
      </c>
      <c r="R10" s="1" t="s">
        <v>12</v>
      </c>
    </row>
    <row r="11" spans="1:25" ht="20.100000000000001" customHeight="1">
      <c r="A11" s="157" t="s">
        <v>33</v>
      </c>
      <c r="B11" s="158"/>
      <c r="C11" s="159">
        <v>13228172</v>
      </c>
      <c r="D11" s="159">
        <v>13228172</v>
      </c>
      <c r="E11" s="159" t="e">
        <v>#REF!</v>
      </c>
      <c r="F11" s="811">
        <v>10598906</v>
      </c>
      <c r="G11" s="811">
        <v>634399.58000000007</v>
      </c>
      <c r="H11" s="159">
        <v>6332990.3200000003</v>
      </c>
      <c r="I11" s="810">
        <v>-4265915.68</v>
      </c>
      <c r="J11" s="291">
        <v>59.751358489262948</v>
      </c>
      <c r="K11" s="138">
        <v>5698589.7400000002</v>
      </c>
      <c r="L11" s="1"/>
    </row>
    <row r="12" spans="1:25" ht="20.100000000000001" customHeight="1">
      <c r="A12" s="160"/>
      <c r="B12" s="161"/>
      <c r="C12" s="162"/>
      <c r="D12" s="162"/>
      <c r="E12" s="162"/>
      <c r="F12" s="162" t="s">
        <v>12</v>
      </c>
      <c r="G12" s="162"/>
      <c r="H12" s="162"/>
      <c r="I12" s="162"/>
      <c r="J12" s="292"/>
      <c r="K12" s="177"/>
    </row>
    <row r="13" spans="1:25" ht="20.100000000000001" customHeight="1">
      <c r="A13" s="163" t="s">
        <v>533</v>
      </c>
      <c r="B13" s="164" t="s">
        <v>115</v>
      </c>
      <c r="C13" s="165">
        <v>1264345</v>
      </c>
      <c r="D13" s="165">
        <v>1264345</v>
      </c>
      <c r="E13" s="165" t="e">
        <v>#REF!</v>
      </c>
      <c r="F13" s="812">
        <v>480454</v>
      </c>
      <c r="G13" s="812">
        <v>7832.27</v>
      </c>
      <c r="H13" s="812">
        <v>39208.720000000001</v>
      </c>
      <c r="I13" s="813" t="s">
        <v>653</v>
      </c>
      <c r="J13" s="293">
        <v>8.1607646101395765</v>
      </c>
      <c r="K13" s="178">
        <v>31376.449999999997</v>
      </c>
      <c r="L13" s="1"/>
      <c r="M13" s="179"/>
      <c r="N13" s="1"/>
      <c r="R13" s="14"/>
      <c r="S13" s="185"/>
      <c r="T13" s="185"/>
      <c r="U13" s="186"/>
      <c r="V13" s="186"/>
      <c r="W13" s="186"/>
      <c r="X13" s="186"/>
      <c r="Y13" s="186"/>
    </row>
    <row r="14" spans="1:25" ht="20.100000000000001" customHeight="1">
      <c r="A14" s="163" t="s">
        <v>34</v>
      </c>
      <c r="B14" s="164" t="s">
        <v>116</v>
      </c>
      <c r="C14" s="165">
        <v>2408366</v>
      </c>
      <c r="D14" s="165">
        <v>2408366</v>
      </c>
      <c r="E14" s="165" t="e">
        <v>#REF!</v>
      </c>
      <c r="F14" s="812">
        <v>1799399</v>
      </c>
      <c r="G14" s="812">
        <v>163439.03</v>
      </c>
      <c r="H14" s="812">
        <v>556141.84</v>
      </c>
      <c r="I14" s="813">
        <v>-1243257.1600000001</v>
      </c>
      <c r="J14" s="293">
        <v>30.907088422300998</v>
      </c>
      <c r="K14" s="178">
        <v>392702.80999999994</v>
      </c>
      <c r="L14" s="1"/>
      <c r="M14" s="179"/>
      <c r="S14" s="185"/>
      <c r="T14" s="185"/>
      <c r="U14" s="186"/>
      <c r="V14" s="186"/>
      <c r="W14" s="186"/>
      <c r="X14" s="186"/>
      <c r="Y14" s="186"/>
    </row>
    <row r="15" spans="1:25" ht="20.100000000000001" customHeight="1">
      <c r="A15" s="166" t="s">
        <v>35</v>
      </c>
      <c r="B15" s="164" t="s">
        <v>117</v>
      </c>
      <c r="C15" s="165">
        <v>5674884</v>
      </c>
      <c r="D15" s="165">
        <v>5674884</v>
      </c>
      <c r="E15" s="165" t="e">
        <v>#REF!</v>
      </c>
      <c r="F15" s="812">
        <v>5003406</v>
      </c>
      <c r="G15" s="812">
        <v>350259.95</v>
      </c>
      <c r="H15" s="812">
        <v>2758677.3200000003</v>
      </c>
      <c r="I15" s="813">
        <v>-2244728.6799999997</v>
      </c>
      <c r="J15" s="293">
        <v>55.135987765134395</v>
      </c>
      <c r="K15" s="178">
        <v>2408417.37</v>
      </c>
      <c r="L15" s="1"/>
      <c r="M15" s="179"/>
      <c r="S15" s="185"/>
      <c r="T15" s="185"/>
      <c r="U15" s="186"/>
      <c r="V15" s="186"/>
      <c r="W15" s="186"/>
      <c r="X15" s="186"/>
      <c r="Y15" s="186"/>
    </row>
    <row r="16" spans="1:25" ht="20.100000000000001" customHeight="1">
      <c r="A16" s="166" t="s">
        <v>628</v>
      </c>
      <c r="B16" s="164" t="s">
        <v>625</v>
      </c>
      <c r="C16" s="165">
        <v>72985</v>
      </c>
      <c r="D16" s="165">
        <v>72985</v>
      </c>
      <c r="E16" s="165" t="e">
        <v>#REF!</v>
      </c>
      <c r="F16" s="812">
        <v>42333</v>
      </c>
      <c r="G16" s="812">
        <v>2606.1999999999998</v>
      </c>
      <c r="H16" s="812">
        <v>61376.22</v>
      </c>
      <c r="I16" s="813">
        <v>19043.22</v>
      </c>
      <c r="J16" s="293">
        <v>144.98433845935793</v>
      </c>
      <c r="K16" s="178">
        <v>58770.020000000004</v>
      </c>
      <c r="L16" s="1"/>
      <c r="M16" s="179"/>
      <c r="S16" s="185"/>
      <c r="T16" s="185"/>
      <c r="U16" s="186"/>
      <c r="V16" s="186"/>
      <c r="W16" s="186"/>
      <c r="X16" s="186"/>
      <c r="Y16" s="186"/>
    </row>
    <row r="17" spans="1:25" ht="20.100000000000001" customHeight="1">
      <c r="A17" s="166" t="s">
        <v>36</v>
      </c>
      <c r="B17" s="164" t="s">
        <v>118</v>
      </c>
      <c r="C17" s="165">
        <v>713904</v>
      </c>
      <c r="D17" s="165">
        <v>713904</v>
      </c>
      <c r="E17" s="165" t="e">
        <v>#REF!</v>
      </c>
      <c r="F17" s="812">
        <v>467163</v>
      </c>
      <c r="G17" s="812">
        <v>50937.94</v>
      </c>
      <c r="H17" s="812">
        <v>439148.02999999997</v>
      </c>
      <c r="I17" s="813">
        <v>-28014.97000000003</v>
      </c>
      <c r="J17" s="293">
        <v>94.00317019969475</v>
      </c>
      <c r="K17" s="178">
        <v>388210.08999999997</v>
      </c>
      <c r="L17" s="1"/>
      <c r="M17" s="179"/>
      <c r="S17" s="185"/>
      <c r="T17" s="185"/>
      <c r="U17" s="186"/>
      <c r="V17" s="186"/>
      <c r="W17" s="186"/>
      <c r="X17" s="186"/>
      <c r="Y17" s="186"/>
    </row>
    <row r="18" spans="1:25" ht="20.100000000000001" customHeight="1">
      <c r="A18" s="166" t="s">
        <v>37</v>
      </c>
      <c r="B18" s="164" t="s">
        <v>119</v>
      </c>
      <c r="C18" s="165">
        <v>993688</v>
      </c>
      <c r="D18" s="165">
        <v>993688</v>
      </c>
      <c r="E18" s="165" t="e">
        <v>#REF!</v>
      </c>
      <c r="F18" s="812">
        <v>706151</v>
      </c>
      <c r="G18" s="812">
        <v>59324.19</v>
      </c>
      <c r="H18" s="812">
        <v>378438.19</v>
      </c>
      <c r="I18" s="813">
        <v>-327712.81</v>
      </c>
      <c r="J18" s="293">
        <v>53.591680816142727</v>
      </c>
      <c r="K18" s="178">
        <v>319114</v>
      </c>
      <c r="L18" s="1"/>
      <c r="M18" s="179"/>
      <c r="N18" s="1"/>
      <c r="S18" s="185"/>
      <c r="T18" s="185"/>
      <c r="U18" s="186"/>
      <c r="V18" s="186"/>
      <c r="W18" s="186"/>
      <c r="X18" s="186"/>
      <c r="Y18" s="186"/>
    </row>
    <row r="19" spans="1:25" ht="20.100000000000001" customHeight="1">
      <c r="A19" s="166" t="s">
        <v>120</v>
      </c>
      <c r="B19" s="164" t="s">
        <v>121</v>
      </c>
      <c r="C19" s="165">
        <v>1000000</v>
      </c>
      <c r="D19" s="165">
        <v>1000000</v>
      </c>
      <c r="E19" s="165"/>
      <c r="F19" s="812">
        <v>1000000</v>
      </c>
      <c r="G19" s="812">
        <v>0</v>
      </c>
      <c r="H19" s="812">
        <v>1000000</v>
      </c>
      <c r="I19" s="813">
        <v>0</v>
      </c>
      <c r="J19" s="293">
        <v>100</v>
      </c>
      <c r="K19" s="178">
        <v>1000000</v>
      </c>
      <c r="L19" s="1"/>
      <c r="M19" s="179"/>
      <c r="S19" s="185"/>
      <c r="T19" s="185"/>
      <c r="U19" s="186"/>
      <c r="V19" s="186"/>
      <c r="W19" s="186"/>
      <c r="X19" s="186"/>
      <c r="Y19" s="186"/>
    </row>
    <row r="20" spans="1:25" ht="20.100000000000001" customHeight="1">
      <c r="A20" s="166" t="s">
        <v>38</v>
      </c>
      <c r="B20" s="164" t="s">
        <v>122</v>
      </c>
      <c r="C20" s="165">
        <v>1100000</v>
      </c>
      <c r="D20" s="165">
        <v>1100000</v>
      </c>
      <c r="E20" s="165" t="e">
        <v>#REF!</v>
      </c>
      <c r="F20" s="812">
        <v>1100000</v>
      </c>
      <c r="G20" s="812">
        <v>0</v>
      </c>
      <c r="H20" s="812">
        <v>1100000</v>
      </c>
      <c r="I20" s="813">
        <v>0</v>
      </c>
      <c r="J20" s="293">
        <v>100</v>
      </c>
      <c r="K20" s="178">
        <v>1100000</v>
      </c>
      <c r="L20" s="1"/>
      <c r="M20" s="179"/>
      <c r="S20" s="185"/>
      <c r="T20" s="185"/>
      <c r="U20" s="186"/>
      <c r="V20" s="186"/>
      <c r="W20" s="186"/>
      <c r="X20" s="186"/>
      <c r="Y20" s="186"/>
    </row>
    <row r="21" spans="1:25" ht="20.100000000000001" customHeight="1">
      <c r="A21" s="163"/>
      <c r="B21" s="167"/>
      <c r="C21" s="168"/>
      <c r="D21" s="162"/>
      <c r="E21" s="162"/>
      <c r="F21" s="825" t="s">
        <v>12</v>
      </c>
      <c r="G21" s="825" t="s">
        <v>12</v>
      </c>
      <c r="H21" s="825" t="s">
        <v>12</v>
      </c>
      <c r="I21" s="814"/>
      <c r="J21" s="292"/>
      <c r="K21" s="177" t="s">
        <v>12</v>
      </c>
      <c r="L21" s="1"/>
      <c r="M21" s="179"/>
      <c r="S21" s="185"/>
      <c r="T21" s="185"/>
      <c r="U21" s="186"/>
      <c r="V21" s="186"/>
      <c r="W21" s="186"/>
      <c r="X21" s="186"/>
      <c r="Y21" s="186"/>
    </row>
    <row r="22" spans="1:25" ht="20.100000000000001" customHeight="1">
      <c r="A22" s="157" t="s">
        <v>22</v>
      </c>
      <c r="B22" s="169"/>
      <c r="C22" s="170">
        <v>166120944</v>
      </c>
      <c r="D22" s="159">
        <v>166120944</v>
      </c>
      <c r="E22" s="159">
        <v>99974034</v>
      </c>
      <c r="F22" s="811">
        <v>73193984</v>
      </c>
      <c r="G22" s="811">
        <v>15123905</v>
      </c>
      <c r="H22" s="811">
        <v>58474967</v>
      </c>
      <c r="I22" s="810">
        <v>-14719017</v>
      </c>
      <c r="J22" s="291">
        <v>79.890400555324319</v>
      </c>
      <c r="K22" s="180">
        <v>43351062</v>
      </c>
      <c r="L22" s="1"/>
      <c r="M22" s="179" t="s">
        <v>12</v>
      </c>
      <c r="S22" s="187"/>
      <c r="T22" s="187"/>
      <c r="U22" s="186"/>
      <c r="V22" s="186"/>
      <c r="W22" s="186"/>
      <c r="X22" s="186"/>
      <c r="Y22" s="186"/>
    </row>
    <row r="23" spans="1:25" ht="20.100000000000001" customHeight="1">
      <c r="A23" s="157" t="s">
        <v>12</v>
      </c>
      <c r="B23" s="169"/>
      <c r="C23" s="171"/>
      <c r="D23" s="159"/>
      <c r="E23" s="159"/>
      <c r="F23" s="811"/>
      <c r="G23" s="811"/>
      <c r="H23" s="811">
        <v>0</v>
      </c>
      <c r="I23" s="170"/>
      <c r="J23" s="291"/>
      <c r="K23" s="180">
        <v>0</v>
      </c>
      <c r="L23" s="1"/>
      <c r="M23" s="179"/>
      <c r="R23" s="1"/>
      <c r="S23" s="185"/>
      <c r="T23" s="185"/>
      <c r="U23" s="186"/>
      <c r="V23" s="186"/>
      <c r="W23" s="186"/>
      <c r="X23" s="186"/>
      <c r="Y23" s="186"/>
    </row>
    <row r="24" spans="1:25" ht="33" customHeight="1">
      <c r="A24" s="172" t="s">
        <v>44</v>
      </c>
      <c r="B24" s="169" t="s">
        <v>123</v>
      </c>
      <c r="C24" s="159">
        <v>121012398</v>
      </c>
      <c r="D24" s="159">
        <v>121012398</v>
      </c>
      <c r="E24" s="159">
        <v>94763500</v>
      </c>
      <c r="F24" s="811">
        <v>50635724</v>
      </c>
      <c r="G24" s="811">
        <v>15103821</v>
      </c>
      <c r="H24" s="811">
        <v>49406814</v>
      </c>
      <c r="I24" s="810">
        <v>-1228910</v>
      </c>
      <c r="J24" s="291">
        <v>97.573037565336278</v>
      </c>
      <c r="K24" s="180">
        <v>34302993</v>
      </c>
      <c r="L24" s="1"/>
      <c r="M24" s="179"/>
      <c r="S24" s="187"/>
      <c r="T24" s="187"/>
      <c r="U24" s="186"/>
      <c r="V24" s="186"/>
      <c r="W24" s="186"/>
      <c r="X24" s="186"/>
      <c r="Y24" s="186"/>
    </row>
    <row r="25" spans="1:25" ht="17.45" customHeight="1">
      <c r="A25" s="172"/>
      <c r="B25" s="169"/>
      <c r="C25" s="171"/>
      <c r="D25" s="159"/>
      <c r="E25" s="159"/>
      <c r="F25" s="811"/>
      <c r="G25" s="159"/>
      <c r="H25" s="159"/>
      <c r="I25" s="170"/>
      <c r="J25" s="291"/>
      <c r="K25" s="180"/>
      <c r="L25" s="1"/>
      <c r="M25" s="179"/>
      <c r="S25" s="187"/>
      <c r="T25" s="187"/>
      <c r="U25" s="186"/>
      <c r="V25" s="186"/>
      <c r="W25" s="186"/>
      <c r="X25" s="186"/>
      <c r="Y25" s="186"/>
    </row>
    <row r="26" spans="1:25" ht="20.100000000000001" customHeight="1">
      <c r="A26" s="166" t="s">
        <v>124</v>
      </c>
      <c r="B26" s="167"/>
      <c r="C26" s="165">
        <v>104211900</v>
      </c>
      <c r="D26" s="165">
        <v>104211900</v>
      </c>
      <c r="E26" s="165">
        <v>88702609</v>
      </c>
      <c r="F26" s="812">
        <v>42432310</v>
      </c>
      <c r="G26" s="165">
        <v>15103821</v>
      </c>
      <c r="H26" s="165">
        <v>42432310</v>
      </c>
      <c r="I26" s="813">
        <v>0</v>
      </c>
      <c r="J26" s="293">
        <v>100</v>
      </c>
      <c r="K26" s="181">
        <v>27328489</v>
      </c>
      <c r="L26" s="1"/>
      <c r="M26" s="179"/>
      <c r="S26" s="185"/>
      <c r="T26" s="185"/>
      <c r="U26" s="186"/>
      <c r="V26" s="186"/>
      <c r="W26" s="186"/>
      <c r="X26" s="186"/>
      <c r="Y26" s="186"/>
    </row>
    <row r="27" spans="1:25" ht="20.100000000000001" customHeight="1">
      <c r="A27" s="166" t="s">
        <v>125</v>
      </c>
      <c r="B27" s="164" t="s">
        <v>12</v>
      </c>
      <c r="C27" s="165">
        <v>100000</v>
      </c>
      <c r="D27" s="165">
        <v>100000</v>
      </c>
      <c r="E27" s="165" t="s">
        <v>12</v>
      </c>
      <c r="F27" s="812">
        <v>50000</v>
      </c>
      <c r="G27" s="812"/>
      <c r="H27" s="165">
        <v>40000</v>
      </c>
      <c r="I27" s="813">
        <v>-10000</v>
      </c>
      <c r="J27" s="293">
        <v>80</v>
      </c>
      <c r="K27" s="181">
        <v>40000</v>
      </c>
      <c r="L27" s="1"/>
      <c r="M27" s="179"/>
      <c r="S27" s="185"/>
      <c r="T27" s="185"/>
      <c r="U27" s="186"/>
      <c r="V27" s="186"/>
      <c r="W27" s="186"/>
      <c r="X27" s="186"/>
      <c r="Y27" s="186"/>
    </row>
    <row r="28" spans="1:25" ht="20.100000000000001" customHeight="1">
      <c r="A28" s="166" t="s">
        <v>126</v>
      </c>
      <c r="B28" s="164"/>
      <c r="C28" s="165">
        <v>16700498</v>
      </c>
      <c r="D28" s="165">
        <v>16700498</v>
      </c>
      <c r="E28" s="165">
        <v>6060891</v>
      </c>
      <c r="F28" s="812">
        <v>8153414</v>
      </c>
      <c r="G28" s="165"/>
      <c r="H28" s="165">
        <v>6934504</v>
      </c>
      <c r="I28" s="813">
        <v>-1218910</v>
      </c>
      <c r="J28" s="293">
        <v>85.050311440091235</v>
      </c>
      <c r="K28" s="182">
        <v>6934504</v>
      </c>
      <c r="L28" s="1"/>
      <c r="M28" s="179"/>
      <c r="S28" s="185"/>
      <c r="T28" s="185"/>
      <c r="U28" s="186"/>
      <c r="V28" s="186"/>
      <c r="W28" s="186"/>
      <c r="X28" s="186"/>
      <c r="Y28" s="186"/>
    </row>
    <row r="29" spans="1:25" ht="20.100000000000001" customHeight="1">
      <c r="A29" s="173" t="s">
        <v>12</v>
      </c>
      <c r="B29" s="167"/>
      <c r="C29" s="162" t="s">
        <v>12</v>
      </c>
      <c r="D29" s="162" t="s">
        <v>12</v>
      </c>
      <c r="E29" s="162" t="s">
        <v>12</v>
      </c>
      <c r="F29" s="815" t="s">
        <v>12</v>
      </c>
      <c r="G29" s="165" t="s">
        <v>12</v>
      </c>
      <c r="H29" s="162" t="s">
        <v>12</v>
      </c>
      <c r="I29" s="162"/>
      <c r="J29" s="292"/>
      <c r="K29" s="183" t="s">
        <v>12</v>
      </c>
      <c r="L29" s="1"/>
      <c r="M29" s="179"/>
      <c r="S29" s="185"/>
      <c r="T29" s="185"/>
      <c r="U29" s="186"/>
      <c r="V29" s="186"/>
      <c r="W29" s="186"/>
      <c r="X29" s="186"/>
      <c r="Y29" s="186"/>
    </row>
    <row r="30" spans="1:25" ht="23.25" customHeight="1">
      <c r="A30" s="172" t="s">
        <v>45</v>
      </c>
      <c r="B30" s="169" t="s">
        <v>127</v>
      </c>
      <c r="C30" s="159">
        <v>45108546</v>
      </c>
      <c r="D30" s="159">
        <v>45108546</v>
      </c>
      <c r="E30" s="159">
        <v>5210534</v>
      </c>
      <c r="F30" s="811">
        <v>22558260</v>
      </c>
      <c r="G30" s="159">
        <v>20084</v>
      </c>
      <c r="H30" s="159">
        <v>9068153</v>
      </c>
      <c r="I30" s="810">
        <v>-13490107</v>
      </c>
      <c r="J30" s="291">
        <v>40.198814092930931</v>
      </c>
      <c r="K30" s="184">
        <v>9048069</v>
      </c>
      <c r="L30" s="1" t="s">
        <v>12</v>
      </c>
      <c r="M30" s="179"/>
      <c r="S30" s="188"/>
      <c r="T30" s="188"/>
      <c r="U30" s="186"/>
      <c r="V30" s="186"/>
      <c r="W30" s="186"/>
      <c r="X30" s="186"/>
      <c r="Y30" s="186"/>
    </row>
    <row r="31" spans="1:25" ht="20.100000000000001" customHeight="1">
      <c r="A31" s="826" t="s">
        <v>12</v>
      </c>
      <c r="B31" s="827"/>
      <c r="C31" s="828"/>
      <c r="D31" s="829"/>
      <c r="E31" s="829"/>
      <c r="F31" s="830">
        <v>0</v>
      </c>
      <c r="G31" s="828" t="s">
        <v>12</v>
      </c>
      <c r="H31" s="829" t="s">
        <v>12</v>
      </c>
      <c r="I31" s="829"/>
      <c r="J31" s="831"/>
      <c r="K31" t="s">
        <v>12</v>
      </c>
    </row>
    <row r="32" spans="1:25" ht="10.5" customHeight="1">
      <c r="A32" s="174" t="s">
        <v>12</v>
      </c>
      <c r="B32" s="174"/>
      <c r="C32" s="175"/>
      <c r="D32" s="174"/>
      <c r="E32" s="174"/>
      <c r="F32" s="174"/>
      <c r="G32" s="174"/>
      <c r="H32" s="444"/>
      <c r="I32" s="174"/>
      <c r="J32" s="294"/>
    </row>
    <row r="33" spans="1:10" ht="15.75">
      <c r="A33" s="91" t="s">
        <v>39</v>
      </c>
      <c r="B33" s="91"/>
      <c r="C33" s="175"/>
      <c r="D33" s="174"/>
      <c r="E33" s="174"/>
      <c r="F33" s="174" t="s">
        <v>12</v>
      </c>
      <c r="G33" s="174"/>
      <c r="H33" s="444"/>
      <c r="I33" s="174"/>
      <c r="J33" s="294"/>
    </row>
    <row r="38" spans="1:10" ht="12" customHeight="1"/>
    <row r="69" spans="1:25">
      <c r="A69" t="s">
        <v>128</v>
      </c>
      <c r="Y69" t="s">
        <v>129</v>
      </c>
    </row>
    <row r="70" spans="1:25">
      <c r="Y70" t="s">
        <v>130</v>
      </c>
    </row>
  </sheetData>
  <mergeCells count="9">
    <mergeCell ref="A1:J1"/>
    <mergeCell ref="A2:J2"/>
    <mergeCell ref="A3:J3"/>
    <mergeCell ref="A4:J4"/>
    <mergeCell ref="C6:F6"/>
    <mergeCell ref="G6:H6"/>
    <mergeCell ref="I6:J6"/>
    <mergeCell ref="A6:A7"/>
    <mergeCell ref="B6:B7"/>
  </mergeCells>
  <pageMargins left="7.8740157480315001E-2" right="0" top="0.39370078740157499" bottom="0.39370078740157499" header="0.511811023622047" footer="0.511811023622047"/>
  <pageSetup scale="87" firstPageNumber="0" orientation="landscape" useFirstPageNumber="1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59999389629810485"/>
  </sheetPr>
  <dimension ref="A1:X56"/>
  <sheetViews>
    <sheetView showGridLines="0" showZeros="0" workbookViewId="0">
      <selection activeCell="N13" sqref="N13"/>
    </sheetView>
  </sheetViews>
  <sheetFormatPr baseColWidth="10" defaultColWidth="11.42578125" defaultRowHeight="12.75"/>
  <cols>
    <col min="1" max="1" width="43.28515625" style="232" customWidth="1"/>
    <col min="2" max="2" width="12.28515625" style="232" customWidth="1"/>
    <col min="3" max="3" width="15.28515625" style="232" customWidth="1"/>
    <col min="4" max="4" width="0.140625" style="232" hidden="1" customWidth="1"/>
    <col min="5" max="5" width="9.7109375" style="232" hidden="1" customWidth="1"/>
    <col min="6" max="6" width="14.140625" style="232" bestFit="1" customWidth="1"/>
    <col min="7" max="7" width="14.5703125" style="232" customWidth="1"/>
    <col min="8" max="8" width="13.28515625" style="236" customWidth="1"/>
    <col min="9" max="9" width="15.140625" style="225" hidden="1" customWidth="1"/>
    <col min="10" max="11" width="11.42578125" style="225" hidden="1" customWidth="1"/>
    <col min="12" max="16384" width="11.42578125" style="225"/>
  </cols>
  <sheetData>
    <row r="1" spans="1:24" ht="6.75" customHeight="1">
      <c r="A1" s="222"/>
      <c r="B1" s="222"/>
      <c r="C1" s="222"/>
      <c r="D1" s="223"/>
      <c r="E1" s="223"/>
      <c r="F1" s="223"/>
      <c r="G1" s="223"/>
      <c r="H1" s="224"/>
    </row>
    <row r="2" spans="1:24" ht="15" customHeight="1">
      <c r="A2" s="869" t="s">
        <v>60</v>
      </c>
      <c r="B2" s="869"/>
      <c r="C2" s="869"/>
      <c r="D2" s="869"/>
      <c r="E2" s="869"/>
      <c r="F2" s="869"/>
      <c r="G2" s="869"/>
      <c r="H2" s="869"/>
      <c r="I2" s="226"/>
      <c r="J2" s="226"/>
    </row>
    <row r="3" spans="1:24" ht="16.5" customHeight="1">
      <c r="A3" s="869" t="s">
        <v>61</v>
      </c>
      <c r="B3" s="869"/>
      <c r="C3" s="869"/>
      <c r="D3" s="869"/>
      <c r="E3" s="869"/>
      <c r="F3" s="869"/>
      <c r="G3" s="869"/>
      <c r="H3" s="869"/>
      <c r="I3" s="226"/>
      <c r="J3" s="226"/>
    </row>
    <row r="4" spans="1:24" ht="18" customHeight="1">
      <c r="A4" s="870" t="s">
        <v>517</v>
      </c>
      <c r="B4" s="870"/>
      <c r="C4" s="870"/>
      <c r="D4" s="870"/>
      <c r="E4" s="870"/>
      <c r="F4" s="870"/>
      <c r="G4" s="870"/>
      <c r="H4" s="870"/>
    </row>
    <row r="5" spans="1:24" ht="18" customHeight="1">
      <c r="A5" s="871" t="s">
        <v>644</v>
      </c>
      <c r="B5" s="870"/>
      <c r="C5" s="870"/>
      <c r="D5" s="870"/>
      <c r="E5" s="870"/>
      <c r="F5" s="870"/>
      <c r="G5" s="870"/>
      <c r="H5" s="870"/>
    </row>
    <row r="6" spans="1:24" ht="15.75" customHeight="1">
      <c r="A6" s="227"/>
      <c r="B6" s="227"/>
      <c r="C6" s="227"/>
      <c r="D6" s="227"/>
      <c r="E6" s="227"/>
      <c r="F6" s="227"/>
      <c r="G6" s="227"/>
      <c r="H6" s="227" t="s">
        <v>12</v>
      </c>
    </row>
    <row r="7" spans="1:24" ht="20.25" customHeight="1">
      <c r="A7" s="872" t="s">
        <v>0</v>
      </c>
      <c r="B7" s="874" t="s">
        <v>48</v>
      </c>
      <c r="C7" s="874"/>
      <c r="D7" s="874"/>
      <c r="E7" s="874"/>
      <c r="F7" s="874"/>
      <c r="G7" s="875" t="s">
        <v>41</v>
      </c>
      <c r="H7" s="877" t="s">
        <v>40</v>
      </c>
    </row>
    <row r="8" spans="1:24" ht="31.5" customHeight="1">
      <c r="A8" s="873"/>
      <c r="B8" s="345" t="s">
        <v>2</v>
      </c>
      <c r="C8" s="346" t="s">
        <v>64</v>
      </c>
      <c r="D8" s="347" t="s">
        <v>3</v>
      </c>
      <c r="E8" s="347" t="s">
        <v>3</v>
      </c>
      <c r="F8" s="347" t="s">
        <v>24</v>
      </c>
      <c r="G8" s="876"/>
      <c r="H8" s="878"/>
    </row>
    <row r="9" spans="1:24" s="228" customFormat="1" ht="6" customHeight="1">
      <c r="A9" s="348"/>
      <c r="B9" s="349"/>
      <c r="C9" s="350"/>
      <c r="D9" s="351" t="s">
        <v>12</v>
      </c>
      <c r="E9" s="351"/>
      <c r="F9" s="351"/>
      <c r="G9" s="351" t="s">
        <v>12</v>
      </c>
      <c r="H9" s="352" t="s">
        <v>12</v>
      </c>
      <c r="I9" s="225"/>
      <c r="J9" s="225"/>
      <c r="K9" s="225"/>
      <c r="L9" s="225"/>
      <c r="M9" s="225"/>
      <c r="N9" s="225"/>
      <c r="O9" s="225"/>
      <c r="P9" s="225"/>
      <c r="Q9" s="225"/>
      <c r="R9" s="225"/>
      <c r="S9" s="225"/>
      <c r="T9" s="225"/>
      <c r="U9" s="225"/>
      <c r="V9" s="225"/>
      <c r="W9" s="225"/>
      <c r="X9" s="225"/>
    </row>
    <row r="10" spans="1:24" ht="24.95" customHeight="1">
      <c r="A10" s="353" t="s">
        <v>518</v>
      </c>
      <c r="B10" s="354">
        <v>133140570</v>
      </c>
      <c r="C10" s="354">
        <v>133140570</v>
      </c>
      <c r="D10" s="354">
        <v>141094806</v>
      </c>
      <c r="E10" s="790"/>
      <c r="F10" s="790">
        <v>60134630</v>
      </c>
      <c r="G10" s="790">
        <v>54639804.32</v>
      </c>
      <c r="H10" s="355">
        <v>90.862460316127326</v>
      </c>
      <c r="I10" s="229"/>
      <c r="N10" s="230"/>
    </row>
    <row r="11" spans="1:24" ht="15" customHeight="1">
      <c r="A11" s="353"/>
      <c r="B11" s="356"/>
      <c r="C11" s="354" t="s">
        <v>12</v>
      </c>
      <c r="D11" s="354">
        <v>8000</v>
      </c>
      <c r="E11" s="790"/>
      <c r="F11" s="790"/>
      <c r="G11" s="790"/>
      <c r="H11" s="357"/>
      <c r="I11" s="229" t="s">
        <v>12</v>
      </c>
    </row>
    <row r="12" spans="1:24" ht="24.95" customHeight="1">
      <c r="A12" s="358" t="s">
        <v>519</v>
      </c>
      <c r="B12" s="354">
        <v>133140570</v>
      </c>
      <c r="C12" s="354">
        <v>133065570</v>
      </c>
      <c r="D12" s="354" t="e">
        <v>#REF!</v>
      </c>
      <c r="E12" s="354"/>
      <c r="F12" s="354">
        <v>60278011</v>
      </c>
      <c r="G12" s="354">
        <v>49335505.930999994</v>
      </c>
      <c r="H12" s="355">
        <v>81.846605607142536</v>
      </c>
      <c r="N12" s="230"/>
      <c r="P12" s="230"/>
    </row>
    <row r="13" spans="1:24" ht="15" customHeight="1">
      <c r="A13" s="359"/>
      <c r="B13" s="360"/>
      <c r="C13" s="354" t="s">
        <v>12</v>
      </c>
      <c r="D13" s="354">
        <v>0</v>
      </c>
      <c r="E13" s="791"/>
      <c r="F13" s="791"/>
      <c r="G13" s="791" t="s">
        <v>12</v>
      </c>
      <c r="H13" s="361"/>
    </row>
    <row r="14" spans="1:24" ht="24.95" customHeight="1">
      <c r="A14" s="362" t="s">
        <v>520</v>
      </c>
      <c r="B14" s="363">
        <v>131474332</v>
      </c>
      <c r="C14" s="363">
        <v>131721182</v>
      </c>
      <c r="D14" s="790" t="e">
        <v>#REF!</v>
      </c>
      <c r="E14" s="363"/>
      <c r="F14" s="363">
        <v>59205364</v>
      </c>
      <c r="G14" s="363">
        <v>48545381.200999998</v>
      </c>
      <c r="H14" s="364">
        <v>81.994903706697926</v>
      </c>
      <c r="K14" s="453">
        <f>+F26+F10</f>
        <v>83792890</v>
      </c>
    </row>
    <row r="15" spans="1:24" ht="24.95" customHeight="1">
      <c r="A15" s="365" t="s">
        <v>521</v>
      </c>
      <c r="B15" s="363">
        <v>1666238</v>
      </c>
      <c r="C15" s="363">
        <v>1344388</v>
      </c>
      <c r="D15" s="790" t="e">
        <v>#REF!</v>
      </c>
      <c r="E15" s="363"/>
      <c r="F15" s="363">
        <v>1072647</v>
      </c>
      <c r="G15" s="363">
        <v>790124.7300000001</v>
      </c>
      <c r="H15" s="364">
        <v>73.661207275086781</v>
      </c>
    </row>
    <row r="16" spans="1:24" ht="13.5" customHeight="1">
      <c r="A16" s="365"/>
      <c r="B16" s="366"/>
      <c r="C16" s="792"/>
      <c r="D16" s="363"/>
      <c r="E16" s="363"/>
      <c r="F16" s="363"/>
      <c r="G16" s="363"/>
      <c r="H16" s="364" t="s">
        <v>12</v>
      </c>
      <c r="L16" s="230" t="s">
        <v>12</v>
      </c>
    </row>
    <row r="17" spans="1:12" ht="24.95" customHeight="1">
      <c r="A17" s="358" t="s">
        <v>522</v>
      </c>
      <c r="B17" s="367"/>
      <c r="C17" s="793"/>
      <c r="D17" s="794">
        <v>0</v>
      </c>
      <c r="E17" s="794"/>
      <c r="F17" s="794">
        <v>0</v>
      </c>
      <c r="G17" s="794">
        <v>5304298.389000006</v>
      </c>
      <c r="H17" s="364" t="s">
        <v>12</v>
      </c>
      <c r="L17" s="451"/>
    </row>
    <row r="18" spans="1:12" ht="12.75" customHeight="1">
      <c r="A18" s="365" t="s">
        <v>12</v>
      </c>
      <c r="B18" s="366"/>
      <c r="C18" s="792"/>
      <c r="D18" s="363"/>
      <c r="E18" s="363"/>
      <c r="F18" s="363"/>
      <c r="G18" s="363"/>
      <c r="H18" s="364" t="s">
        <v>12</v>
      </c>
    </row>
    <row r="19" spans="1:12" ht="24.95" customHeight="1">
      <c r="A19" s="358" t="s">
        <v>523</v>
      </c>
      <c r="B19" s="496">
        <v>46208546</v>
      </c>
      <c r="C19" s="795">
        <v>46283546</v>
      </c>
      <c r="D19" s="795">
        <v>46208546</v>
      </c>
      <c r="E19" s="795"/>
      <c r="F19" s="795">
        <v>27439422</v>
      </c>
      <c r="G19" s="795">
        <v>10774939.59</v>
      </c>
      <c r="H19" s="355">
        <v>39.268099707056507</v>
      </c>
      <c r="L19" s="453" t="s">
        <v>12</v>
      </c>
    </row>
    <row r="20" spans="1:12" ht="15.75" customHeight="1">
      <c r="A20" s="365"/>
      <c r="B20" s="497"/>
      <c r="C20" s="796"/>
      <c r="D20" s="498" t="s">
        <v>12</v>
      </c>
      <c r="E20" s="498"/>
      <c r="F20" s="498" t="s">
        <v>12</v>
      </c>
      <c r="G20" s="498"/>
      <c r="H20" s="364" t="s">
        <v>12</v>
      </c>
    </row>
    <row r="21" spans="1:12" ht="24.95" customHeight="1">
      <c r="A21" s="365" t="s">
        <v>531</v>
      </c>
      <c r="B21" s="498">
        <v>46208546</v>
      </c>
      <c r="C21" s="498">
        <v>46283546</v>
      </c>
      <c r="D21" s="498">
        <v>46208546</v>
      </c>
      <c r="E21" s="498"/>
      <c r="F21" s="498">
        <v>27439422</v>
      </c>
      <c r="G21" s="498">
        <v>10774939.59</v>
      </c>
      <c r="H21" s="364">
        <v>39.268099707056507</v>
      </c>
      <c r="I21" s="225" t="s">
        <v>12</v>
      </c>
      <c r="L21" s="453" t="s">
        <v>12</v>
      </c>
    </row>
    <row r="22" spans="1:12" ht="24.95" customHeight="1">
      <c r="A22" s="365" t="s">
        <v>524</v>
      </c>
      <c r="B22" s="499"/>
      <c r="C22" s="797"/>
      <c r="D22" s="500">
        <v>0</v>
      </c>
      <c r="E22" s="500"/>
      <c r="F22" s="500">
        <v>0</v>
      </c>
      <c r="G22" s="500" t="s">
        <v>12</v>
      </c>
      <c r="H22" s="364" t="s">
        <v>12</v>
      </c>
      <c r="L22" s="451"/>
    </row>
    <row r="23" spans="1:12" ht="24.95" customHeight="1">
      <c r="A23" s="365" t="s">
        <v>525</v>
      </c>
      <c r="B23" s="499"/>
      <c r="C23" s="797"/>
      <c r="D23" s="500">
        <v>0</v>
      </c>
      <c r="E23" s="500"/>
      <c r="F23" s="500">
        <v>0</v>
      </c>
      <c r="G23" s="500">
        <v>0</v>
      </c>
      <c r="H23" s="450" t="s">
        <v>12</v>
      </c>
    </row>
    <row r="24" spans="1:12" ht="24.95" customHeight="1">
      <c r="A24" s="365" t="s">
        <v>526</v>
      </c>
      <c r="B24" s="499"/>
      <c r="C24" s="797"/>
      <c r="D24" s="500" t="s">
        <v>12</v>
      </c>
      <c r="E24" s="500"/>
      <c r="F24" s="500" t="s">
        <v>12</v>
      </c>
      <c r="G24" s="500">
        <v>0</v>
      </c>
      <c r="H24" s="364" t="s">
        <v>12</v>
      </c>
    </row>
    <row r="25" spans="1:12" ht="11.25" customHeight="1">
      <c r="A25" s="365"/>
      <c r="B25" s="499"/>
      <c r="C25" s="797"/>
      <c r="D25" s="500"/>
      <c r="E25" s="500"/>
      <c r="F25" s="500"/>
      <c r="G25" s="500" t="s">
        <v>12</v>
      </c>
      <c r="H25" s="364" t="s">
        <v>12</v>
      </c>
    </row>
    <row r="26" spans="1:12" ht="24.95" customHeight="1">
      <c r="A26" s="358" t="s">
        <v>527</v>
      </c>
      <c r="B26" s="501">
        <v>46208546</v>
      </c>
      <c r="C26" s="501">
        <v>46208546</v>
      </c>
      <c r="D26" s="501" t="e">
        <v>#REF!</v>
      </c>
      <c r="E26" s="501"/>
      <c r="F26" s="501">
        <v>23658260</v>
      </c>
      <c r="G26" s="501">
        <v>10168153</v>
      </c>
      <c r="H26" s="355">
        <v>42.979293489884718</v>
      </c>
    </row>
    <row r="27" spans="1:12" ht="12.75" customHeight="1">
      <c r="A27" s="365"/>
      <c r="B27" s="499"/>
      <c r="C27" s="797"/>
      <c r="D27" s="500"/>
      <c r="E27" s="500"/>
      <c r="F27" s="500"/>
      <c r="G27" s="500"/>
      <c r="H27" s="355"/>
    </row>
    <row r="28" spans="1:12" ht="24.95" customHeight="1">
      <c r="A28" s="365" t="s">
        <v>528</v>
      </c>
      <c r="B28" s="500">
        <v>1100000</v>
      </c>
      <c r="C28" s="500">
        <v>1100000</v>
      </c>
      <c r="D28" s="500">
        <v>1100000</v>
      </c>
      <c r="E28" s="500"/>
      <c r="F28" s="500">
        <v>1100000</v>
      </c>
      <c r="G28" s="500">
        <v>1100000</v>
      </c>
      <c r="H28" s="355">
        <v>100</v>
      </c>
    </row>
    <row r="29" spans="1:12" ht="24.95" customHeight="1">
      <c r="A29" s="365" t="s">
        <v>529</v>
      </c>
      <c r="B29" s="499"/>
      <c r="C29" s="797"/>
      <c r="D29" s="500">
        <v>0</v>
      </c>
      <c r="E29" s="500"/>
      <c r="F29" s="500">
        <v>0</v>
      </c>
      <c r="G29" s="500">
        <v>0</v>
      </c>
      <c r="H29" s="364" t="s">
        <v>12</v>
      </c>
      <c r="K29" s="225" t="s">
        <v>12</v>
      </c>
    </row>
    <row r="30" spans="1:12" ht="24.95" customHeight="1">
      <c r="A30" s="365" t="s">
        <v>530</v>
      </c>
      <c r="B30" s="500">
        <v>45108546</v>
      </c>
      <c r="C30" s="500">
        <v>45108546</v>
      </c>
      <c r="D30" s="500" t="e">
        <v>#REF!</v>
      </c>
      <c r="E30" s="500"/>
      <c r="F30" s="500">
        <v>22558260</v>
      </c>
      <c r="G30" s="500">
        <v>9068153</v>
      </c>
      <c r="H30" s="364">
        <v>40.198814092930931</v>
      </c>
    </row>
    <row r="31" spans="1:12" ht="8.25" customHeight="1">
      <c r="A31" s="368"/>
      <c r="B31" s="502"/>
      <c r="C31" s="798"/>
      <c r="D31" s="799" t="s">
        <v>12</v>
      </c>
      <c r="E31" s="799"/>
      <c r="F31" s="799" t="s">
        <v>12</v>
      </c>
      <c r="G31" s="800" t="s">
        <v>12</v>
      </c>
      <c r="H31" s="361" t="s">
        <v>12</v>
      </c>
    </row>
    <row r="32" spans="1:12" ht="24.95" customHeight="1">
      <c r="A32" s="517" t="s">
        <v>624</v>
      </c>
      <c r="B32" s="369"/>
      <c r="C32" s="801"/>
      <c r="D32" s="802" t="s">
        <v>12</v>
      </c>
      <c r="E32" s="802"/>
      <c r="F32" s="802" t="s">
        <v>12</v>
      </c>
      <c r="G32" s="803">
        <v>4697510.7990000062</v>
      </c>
      <c r="H32" s="370" t="s">
        <v>12</v>
      </c>
    </row>
    <row r="33" spans="1:11" ht="9" customHeight="1">
      <c r="A33" s="427"/>
      <c r="B33" s="427"/>
      <c r="C33" s="427"/>
      <c r="D33" s="428"/>
      <c r="E33" s="428"/>
      <c r="F33" s="428"/>
      <c r="G33" s="429"/>
      <c r="H33" s="430"/>
    </row>
    <row r="34" spans="1:11" ht="15" customHeight="1">
      <c r="A34" s="426" t="s">
        <v>47</v>
      </c>
      <c r="B34" s="452" t="s">
        <v>12</v>
      </c>
      <c r="C34" s="225"/>
      <c r="D34" s="225"/>
      <c r="E34" s="225"/>
      <c r="F34" s="225"/>
      <c r="G34" s="225"/>
      <c r="H34" s="227"/>
      <c r="I34" s="232"/>
      <c r="J34" s="233"/>
      <c r="K34" s="232"/>
    </row>
    <row r="35" spans="1:11" ht="12.75" customHeight="1">
      <c r="A35" s="225"/>
      <c r="B35" s="225"/>
      <c r="C35" s="225"/>
      <c r="D35" s="225"/>
      <c r="E35" s="225"/>
      <c r="F35" s="225"/>
      <c r="G35" s="868" t="s">
        <v>12</v>
      </c>
      <c r="H35" s="868"/>
      <c r="I35" s="232"/>
      <c r="J35" s="234" t="s">
        <v>12</v>
      </c>
      <c r="K35" s="232"/>
    </row>
    <row r="36" spans="1:11" ht="14.25" customHeight="1">
      <c r="D36" s="231"/>
      <c r="E36" s="231"/>
      <c r="F36" s="231"/>
      <c r="G36" s="231"/>
      <c r="H36" s="235"/>
    </row>
    <row r="37" spans="1:11" ht="11.25" customHeight="1">
      <c r="A37" s="231" t="s">
        <v>12</v>
      </c>
      <c r="B37" s="231"/>
      <c r="C37" s="231"/>
    </row>
    <row r="38" spans="1:11" ht="11.25" customHeight="1">
      <c r="A38" s="231"/>
      <c r="B38" s="231"/>
      <c r="C38" s="231"/>
      <c r="J38" s="225" t="s">
        <v>12</v>
      </c>
    </row>
    <row r="39" spans="1:11" ht="11.25" customHeight="1">
      <c r="A39" s="231"/>
      <c r="B39" s="231"/>
      <c r="C39" s="231"/>
    </row>
    <row r="56" spans="7:7">
      <c r="G56" s="232" t="s">
        <v>12</v>
      </c>
    </row>
  </sheetData>
  <mergeCells count="9">
    <mergeCell ref="G35:H35"/>
    <mergeCell ref="A2:H2"/>
    <mergeCell ref="A3:H3"/>
    <mergeCell ref="A4:H4"/>
    <mergeCell ref="A5:H5"/>
    <mergeCell ref="A7:A8"/>
    <mergeCell ref="B7:F7"/>
    <mergeCell ref="G7:G8"/>
    <mergeCell ref="H7:H8"/>
  </mergeCells>
  <pageMargins left="0.70866141732283505" right="0.59055118110236204" top="0.39370078740157499" bottom="0.39370078740157499" header="0.511811023622047" footer="0.511811023622047"/>
  <pageSetup scale="80" firstPageNumber="0" orientation="portrait" useFirstPageNumber="1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5">
    <tabColor theme="6" tint="0.59999389629810485"/>
  </sheetPr>
  <dimension ref="A1:N88"/>
  <sheetViews>
    <sheetView showGridLines="0" showZeros="0" zoomScale="96" zoomScaleNormal="96" workbookViewId="0">
      <selection activeCell="L14" sqref="L14:L15"/>
    </sheetView>
  </sheetViews>
  <sheetFormatPr baseColWidth="10" defaultColWidth="11.42578125" defaultRowHeight="12.75"/>
  <cols>
    <col min="1" max="1" width="32" style="4" customWidth="1"/>
    <col min="2" max="2" width="11.85546875" style="295" customWidth="1"/>
    <col min="3" max="3" width="12.28515625" style="270" customWidth="1"/>
    <col min="4" max="4" width="13.28515625" style="4" hidden="1" customWidth="1"/>
    <col min="5" max="5" width="7.140625" style="4" hidden="1" customWidth="1"/>
    <col min="6" max="6" width="12.28515625" style="4" customWidth="1"/>
    <col min="7" max="7" width="15.140625" style="4" customWidth="1"/>
    <col min="8" max="8" width="14.28515625" style="4" customWidth="1"/>
    <col min="12" max="12" width="11" customWidth="1"/>
    <col min="13" max="14" width="11.42578125" hidden="1" customWidth="1"/>
  </cols>
  <sheetData>
    <row r="1" spans="1:13" ht="18" customHeight="1">
      <c r="A1" s="846" t="s">
        <v>60</v>
      </c>
      <c r="B1" s="846"/>
      <c r="C1" s="846"/>
      <c r="D1" s="846"/>
      <c r="E1" s="846"/>
      <c r="F1" s="846"/>
      <c r="G1" s="846"/>
      <c r="H1" s="846"/>
    </row>
    <row r="2" spans="1:13" ht="19.5" customHeight="1">
      <c r="A2" s="846" t="s">
        <v>61</v>
      </c>
      <c r="B2" s="846"/>
      <c r="C2" s="846"/>
      <c r="D2" s="846"/>
      <c r="E2" s="846"/>
      <c r="F2" s="846"/>
      <c r="G2" s="846"/>
      <c r="H2" s="846"/>
    </row>
    <row r="3" spans="1:13" ht="18" customHeight="1">
      <c r="A3" s="847" t="s">
        <v>131</v>
      </c>
      <c r="B3" s="847"/>
      <c r="C3" s="847"/>
      <c r="D3" s="847"/>
      <c r="E3" s="847"/>
      <c r="F3" s="847"/>
      <c r="G3" s="847"/>
      <c r="H3" s="847"/>
    </row>
    <row r="4" spans="1:13" ht="16.5" customHeight="1">
      <c r="A4" s="847" t="s">
        <v>651</v>
      </c>
      <c r="B4" s="847"/>
      <c r="C4" s="847"/>
      <c r="D4" s="847"/>
      <c r="E4" s="847"/>
      <c r="F4" s="847"/>
      <c r="G4" s="847"/>
      <c r="H4" s="847"/>
    </row>
    <row r="5" spans="1:13" ht="8.25" customHeight="1">
      <c r="A5" s="139"/>
      <c r="B5" s="394"/>
      <c r="C5" s="508"/>
      <c r="D5" s="139"/>
      <c r="E5" s="6"/>
      <c r="F5" s="6"/>
      <c r="G5" s="6"/>
      <c r="H5" s="3"/>
    </row>
    <row r="6" spans="1:13" ht="20.100000000000001" customHeight="1">
      <c r="A6" s="879" t="s">
        <v>0</v>
      </c>
      <c r="B6" s="883" t="s">
        <v>48</v>
      </c>
      <c r="C6" s="883"/>
      <c r="D6" s="883"/>
      <c r="E6" s="883"/>
      <c r="F6" s="883"/>
      <c r="G6" s="883"/>
      <c r="H6" s="881" t="s">
        <v>40</v>
      </c>
    </row>
    <row r="7" spans="1:13" ht="31.5" customHeight="1">
      <c r="A7" s="880"/>
      <c r="B7" s="371" t="s">
        <v>2</v>
      </c>
      <c r="C7" s="552" t="s">
        <v>64</v>
      </c>
      <c r="D7" s="552" t="s">
        <v>3</v>
      </c>
      <c r="E7" s="553" t="s">
        <v>3</v>
      </c>
      <c r="F7" s="553" t="s">
        <v>24</v>
      </c>
      <c r="G7" s="552" t="s">
        <v>41</v>
      </c>
      <c r="H7" s="882"/>
      <c r="K7" t="s">
        <v>12</v>
      </c>
    </row>
    <row r="8" spans="1:13" ht="6.75" customHeight="1">
      <c r="A8" s="372"/>
      <c r="B8" s="373"/>
      <c r="C8" s="554"/>
      <c r="D8" s="555"/>
      <c r="E8" s="556"/>
      <c r="F8" s="557"/>
      <c r="G8" s="557"/>
      <c r="H8" s="374"/>
    </row>
    <row r="9" spans="1:13" ht="18" customHeight="1">
      <c r="A9" s="319" t="s">
        <v>6</v>
      </c>
      <c r="B9" s="320"/>
      <c r="C9" s="558"/>
      <c r="D9" s="559"/>
      <c r="E9" s="559"/>
      <c r="F9" s="559"/>
      <c r="G9" s="559"/>
      <c r="H9" s="375"/>
    </row>
    <row r="10" spans="1:13" ht="9" customHeight="1">
      <c r="A10" s="376"/>
      <c r="B10" s="377"/>
      <c r="C10" s="560"/>
      <c r="D10" s="560"/>
      <c r="E10" s="560"/>
      <c r="F10" s="560"/>
      <c r="G10" s="560"/>
      <c r="H10" s="378"/>
    </row>
    <row r="11" spans="1:13" ht="15" customHeight="1">
      <c r="A11" s="376" t="s">
        <v>55</v>
      </c>
      <c r="B11" s="377">
        <v>133140.56999999998</v>
      </c>
      <c r="C11" s="377">
        <v>133140.56999999998</v>
      </c>
      <c r="D11" s="377" t="e">
        <v>#REF!</v>
      </c>
      <c r="E11" s="377" t="e">
        <v>#REF!</v>
      </c>
      <c r="F11" s="377">
        <v>60134.630000000005</v>
      </c>
      <c r="G11" s="377">
        <v>54639.804320000003</v>
      </c>
      <c r="H11" s="379">
        <v>90.862460316127326</v>
      </c>
    </row>
    <row r="12" spans="1:13" ht="11.25" customHeight="1">
      <c r="A12" s="380"/>
      <c r="B12" s="381"/>
      <c r="C12" s="381"/>
      <c r="D12" s="381"/>
      <c r="E12" s="381"/>
      <c r="F12" s="381"/>
      <c r="G12" s="381"/>
      <c r="H12" s="382" t="s">
        <v>12</v>
      </c>
    </row>
    <row r="13" spans="1:13" ht="15" customHeight="1">
      <c r="A13" s="376" t="s">
        <v>132</v>
      </c>
      <c r="B13" s="381"/>
      <c r="C13" s="381"/>
      <c r="D13" s="381"/>
      <c r="E13" s="381"/>
      <c r="F13" s="381"/>
      <c r="G13" s="381"/>
      <c r="H13" s="382" t="s">
        <v>12</v>
      </c>
    </row>
    <row r="14" spans="1:13" ht="15" customHeight="1">
      <c r="A14" s="376" t="s">
        <v>133</v>
      </c>
      <c r="B14" s="377">
        <v>132140.56999999998</v>
      </c>
      <c r="C14" s="377">
        <v>132140.56999999998</v>
      </c>
      <c r="D14" s="377" t="e">
        <v>#REF!</v>
      </c>
      <c r="E14" s="377">
        <v>132140.56999999998</v>
      </c>
      <c r="F14" s="377">
        <v>59134.630000000005</v>
      </c>
      <c r="G14" s="377">
        <v>54639.804320000003</v>
      </c>
      <c r="H14" s="379">
        <v>92.398995850654686</v>
      </c>
    </row>
    <row r="15" spans="1:13" ht="15" customHeight="1">
      <c r="A15" s="384" t="s">
        <v>134</v>
      </c>
      <c r="B15" s="383">
        <v>3672.7109999999998</v>
      </c>
      <c r="C15" s="383">
        <v>3672.7109999999998</v>
      </c>
      <c r="D15" s="383" t="e">
        <v>#REF!</v>
      </c>
      <c r="E15" s="383">
        <v>3672.7109999999998</v>
      </c>
      <c r="F15" s="383">
        <v>2279.8530000000001</v>
      </c>
      <c r="G15" s="383">
        <v>595.35056000000009</v>
      </c>
      <c r="H15" s="385">
        <v>26.113550303462553</v>
      </c>
      <c r="I15" t="s">
        <v>12</v>
      </c>
      <c r="M15" s="54">
        <f>+F11+F22</f>
        <v>83792.89</v>
      </c>
    </row>
    <row r="16" spans="1:13" ht="15" customHeight="1">
      <c r="A16" s="384" t="s">
        <v>135</v>
      </c>
      <c r="B16" s="383">
        <v>121012.398</v>
      </c>
      <c r="C16" s="383">
        <v>121012.398</v>
      </c>
      <c r="D16" s="383">
        <v>121012.398</v>
      </c>
      <c r="E16" s="383">
        <v>121012.398</v>
      </c>
      <c r="F16" s="383">
        <v>50635.724000000002</v>
      </c>
      <c r="G16" s="383">
        <v>49406.813999999998</v>
      </c>
      <c r="H16" s="385">
        <v>97.573037565336278</v>
      </c>
      <c r="J16" t="s">
        <v>12</v>
      </c>
    </row>
    <row r="17" spans="1:8" ht="15" customHeight="1">
      <c r="A17" s="384" t="s">
        <v>136</v>
      </c>
      <c r="B17" s="383">
        <v>6461.7730000000001</v>
      </c>
      <c r="C17" s="383">
        <v>6461.7730000000001</v>
      </c>
      <c r="D17" s="383" t="e">
        <v>#REF!</v>
      </c>
      <c r="E17" s="383">
        <v>6461.7730000000001</v>
      </c>
      <c r="F17" s="383">
        <v>5512.902</v>
      </c>
      <c r="G17" s="383">
        <v>3259.2015700000002</v>
      </c>
      <c r="H17" s="385">
        <v>59.119526702995998</v>
      </c>
    </row>
    <row r="18" spans="1:8" ht="15" customHeight="1">
      <c r="A18" s="384" t="s">
        <v>137</v>
      </c>
      <c r="B18" s="383">
        <v>993.68799999999999</v>
      </c>
      <c r="C18" s="383">
        <v>993.68799999999999</v>
      </c>
      <c r="D18" s="383" t="e">
        <v>#REF!</v>
      </c>
      <c r="E18" s="383">
        <v>993.68799999999999</v>
      </c>
      <c r="F18" s="383">
        <v>706.15099999999995</v>
      </c>
      <c r="G18" s="383">
        <v>378.43819000000002</v>
      </c>
      <c r="H18" s="385">
        <v>53.591680816142727</v>
      </c>
    </row>
    <row r="19" spans="1:8" ht="16.5" customHeight="1">
      <c r="A19" s="376" t="s">
        <v>617</v>
      </c>
      <c r="B19" s="386">
        <v>1000</v>
      </c>
      <c r="C19" s="386">
        <v>1000</v>
      </c>
      <c r="D19" s="386">
        <v>1000</v>
      </c>
      <c r="E19" s="386">
        <v>0</v>
      </c>
      <c r="F19" s="386">
        <v>1000</v>
      </c>
      <c r="G19" s="377">
        <v>1000</v>
      </c>
      <c r="H19" s="379"/>
    </row>
    <row r="20" spans="1:8" ht="16.5" customHeight="1">
      <c r="A20" s="384" t="s">
        <v>618</v>
      </c>
      <c r="B20" s="387">
        <v>1000</v>
      </c>
      <c r="C20" s="383">
        <v>1000</v>
      </c>
      <c r="D20" s="383">
        <v>1000</v>
      </c>
      <c r="E20" s="383">
        <v>0</v>
      </c>
      <c r="F20" s="383">
        <v>1000</v>
      </c>
      <c r="G20" s="383">
        <v>1000</v>
      </c>
      <c r="H20" s="385"/>
    </row>
    <row r="21" spans="1:8" ht="16.5" customHeight="1">
      <c r="A21" s="454"/>
      <c r="B21" s="387"/>
      <c r="C21" s="383"/>
      <c r="D21" s="387"/>
      <c r="E21" s="387"/>
      <c r="F21" s="383"/>
      <c r="G21" s="383"/>
      <c r="H21" s="385"/>
    </row>
    <row r="22" spans="1:8" ht="15" customHeight="1">
      <c r="A22" s="376" t="s">
        <v>30</v>
      </c>
      <c r="B22" s="386">
        <v>46208.546000000002</v>
      </c>
      <c r="C22" s="386">
        <v>46208.546000000002</v>
      </c>
      <c r="D22" s="386" t="e">
        <v>#REF!</v>
      </c>
      <c r="E22" s="386">
        <v>5210.5339999999997</v>
      </c>
      <c r="F22" s="386">
        <v>23658.26</v>
      </c>
      <c r="G22" s="386">
        <v>10168.153</v>
      </c>
      <c r="H22" s="379">
        <v>42.979293489884725</v>
      </c>
    </row>
    <row r="23" spans="1:8" ht="15" customHeight="1">
      <c r="A23" s="384" t="s">
        <v>138</v>
      </c>
      <c r="B23" s="387">
        <v>1100</v>
      </c>
      <c r="C23" s="387">
        <v>1100</v>
      </c>
      <c r="D23" s="387">
        <v>1100</v>
      </c>
      <c r="E23" s="387">
        <v>0</v>
      </c>
      <c r="F23" s="387">
        <v>1100</v>
      </c>
      <c r="G23" s="387">
        <v>1100</v>
      </c>
      <c r="H23" s="385">
        <v>100</v>
      </c>
    </row>
    <row r="24" spans="1:8" ht="15" customHeight="1">
      <c r="A24" s="384" t="s">
        <v>139</v>
      </c>
      <c r="B24" s="387">
        <v>0</v>
      </c>
      <c r="C24" s="387">
        <v>0</v>
      </c>
      <c r="D24" s="387">
        <v>0</v>
      </c>
      <c r="E24" s="387">
        <v>0</v>
      </c>
      <c r="F24" s="387">
        <v>0</v>
      </c>
      <c r="G24" s="387"/>
      <c r="H24" s="385" t="s">
        <v>12</v>
      </c>
    </row>
    <row r="25" spans="1:8" ht="15" customHeight="1">
      <c r="A25" s="376" t="s">
        <v>140</v>
      </c>
      <c r="B25" s="386">
        <v>45108.546000000002</v>
      </c>
      <c r="C25" s="386">
        <v>45108.546000000002</v>
      </c>
      <c r="D25" s="386" t="e">
        <v>#REF!</v>
      </c>
      <c r="E25" s="386">
        <v>5210.5339999999997</v>
      </c>
      <c r="F25" s="386">
        <v>22558.26</v>
      </c>
      <c r="G25" s="386">
        <v>9068.1530000000002</v>
      </c>
      <c r="H25" s="379">
        <v>40.198814092930931</v>
      </c>
    </row>
    <row r="26" spans="1:8" ht="15" customHeight="1">
      <c r="A26" s="384" t="s">
        <v>141</v>
      </c>
      <c r="B26" s="387">
        <v>45108.546000000002</v>
      </c>
      <c r="C26" s="387">
        <v>45108.546000000002</v>
      </c>
      <c r="D26" s="387" t="e">
        <v>#REF!</v>
      </c>
      <c r="E26" s="387">
        <v>5210.5339999999997</v>
      </c>
      <c r="F26" s="387">
        <v>22558.26</v>
      </c>
      <c r="G26" s="387">
        <v>9068.1530000000002</v>
      </c>
      <c r="H26" s="385">
        <v>40.198814092930931</v>
      </c>
    </row>
    <row r="27" spans="1:8" ht="15" customHeight="1">
      <c r="A27" s="384" t="s">
        <v>142</v>
      </c>
      <c r="B27" s="383"/>
      <c r="C27" s="383"/>
      <c r="D27" s="383"/>
      <c r="E27" s="383"/>
      <c r="F27" s="383"/>
      <c r="G27" s="383"/>
      <c r="H27" s="385" t="s">
        <v>12</v>
      </c>
    </row>
    <row r="28" spans="1:8" ht="9" customHeight="1">
      <c r="A28" s="384"/>
      <c r="B28" s="383"/>
      <c r="C28" s="383"/>
      <c r="D28" s="383"/>
      <c r="E28" s="383"/>
      <c r="F28" s="383"/>
      <c r="G28" s="383"/>
      <c r="H28" s="385" t="s">
        <v>12</v>
      </c>
    </row>
    <row r="29" spans="1:8" ht="18" customHeight="1">
      <c r="A29" s="376" t="s">
        <v>143</v>
      </c>
      <c r="B29" s="377">
        <v>179349.11599999998</v>
      </c>
      <c r="C29" s="377">
        <v>179349.11599999998</v>
      </c>
      <c r="D29" s="377" t="e">
        <v>#REF!</v>
      </c>
      <c r="E29" s="377" t="e">
        <v>#REF!</v>
      </c>
      <c r="F29" s="377">
        <v>83792.89</v>
      </c>
      <c r="G29" s="377">
        <v>64807.957320000001</v>
      </c>
      <c r="H29" s="379">
        <v>77.343026741290345</v>
      </c>
    </row>
    <row r="30" spans="1:8" ht="9" customHeight="1">
      <c r="A30" s="384"/>
      <c r="B30" s="383"/>
      <c r="C30" s="383"/>
      <c r="D30" s="383"/>
      <c r="E30" s="383"/>
      <c r="F30" s="383"/>
      <c r="G30" s="383"/>
      <c r="H30" s="385" t="s">
        <v>12</v>
      </c>
    </row>
    <row r="31" spans="1:8" ht="18" customHeight="1">
      <c r="A31" s="319" t="s">
        <v>56</v>
      </c>
      <c r="B31" s="388"/>
      <c r="C31" s="388"/>
      <c r="D31" s="383"/>
      <c r="E31" s="383"/>
      <c r="F31" s="383"/>
      <c r="G31" s="383"/>
      <c r="H31" s="385" t="s">
        <v>12</v>
      </c>
    </row>
    <row r="32" spans="1:8" ht="9" customHeight="1">
      <c r="A32" s="384"/>
      <c r="B32" s="383"/>
      <c r="C32" s="383"/>
      <c r="D32" s="383"/>
      <c r="E32" s="383"/>
      <c r="F32" s="383"/>
      <c r="G32" s="383"/>
      <c r="H32" s="385" t="s">
        <v>12</v>
      </c>
    </row>
    <row r="33" spans="1:9" ht="15" customHeight="1">
      <c r="A33" s="376" t="s">
        <v>57</v>
      </c>
      <c r="B33" s="377">
        <v>133140.57</v>
      </c>
      <c r="C33" s="377">
        <v>133065.57</v>
      </c>
      <c r="D33" s="377" t="e">
        <v>#REF!</v>
      </c>
      <c r="E33" s="377" t="e">
        <v>#REF!</v>
      </c>
      <c r="F33" s="377">
        <v>60278.010999999999</v>
      </c>
      <c r="G33" s="377">
        <v>49335.505930999992</v>
      </c>
      <c r="H33" s="379">
        <v>81.846605607142536</v>
      </c>
    </row>
    <row r="34" spans="1:9" ht="15" customHeight="1">
      <c r="A34" s="384"/>
      <c r="B34" s="383"/>
      <c r="C34" s="383"/>
      <c r="D34" s="383"/>
      <c r="E34" s="383"/>
      <c r="F34" s="383"/>
      <c r="G34" s="383"/>
      <c r="H34" s="385"/>
    </row>
    <row r="35" spans="1:9" ht="18" customHeight="1">
      <c r="A35" s="376" t="s">
        <v>144</v>
      </c>
      <c r="B35" s="377">
        <v>131474.33199999999</v>
      </c>
      <c r="C35" s="377">
        <v>131721.182</v>
      </c>
      <c r="D35" s="377">
        <v>131721.182</v>
      </c>
      <c r="E35" s="377">
        <v>131721.182</v>
      </c>
      <c r="F35" s="377">
        <v>59205.364000000001</v>
      </c>
      <c r="G35" s="377">
        <v>48545.381200999989</v>
      </c>
      <c r="H35" s="379">
        <v>81.994903706697912</v>
      </c>
      <c r="I35" s="396"/>
    </row>
    <row r="36" spans="1:9" ht="20.25" customHeight="1">
      <c r="A36" s="384" t="s">
        <v>145</v>
      </c>
      <c r="B36" s="383">
        <v>125040.406</v>
      </c>
      <c r="C36" s="383">
        <v>124852.16899999999</v>
      </c>
      <c r="D36" s="383">
        <v>124852.16899999999</v>
      </c>
      <c r="E36" s="383">
        <v>124852.16899999999</v>
      </c>
      <c r="F36" s="383">
        <v>53003.512000000002</v>
      </c>
      <c r="G36" s="383">
        <v>44368.061449999994</v>
      </c>
      <c r="H36" s="385">
        <v>83.707776665817903</v>
      </c>
      <c r="I36" s="396"/>
    </row>
    <row r="37" spans="1:9" ht="17.25" customHeight="1">
      <c r="A37" s="384" t="s">
        <v>146</v>
      </c>
      <c r="B37" s="383">
        <v>3088.498</v>
      </c>
      <c r="C37" s="383">
        <v>3350.0349999999999</v>
      </c>
      <c r="D37" s="383">
        <v>3350.0349999999999</v>
      </c>
      <c r="E37" s="383">
        <v>3350.0349999999999</v>
      </c>
      <c r="F37" s="383">
        <v>2973.924</v>
      </c>
      <c r="G37" s="383">
        <v>2202.1419500000002</v>
      </c>
      <c r="H37" s="385">
        <v>74.048360011890026</v>
      </c>
      <c r="I37" s="396"/>
    </row>
    <row r="38" spans="1:9" ht="15.75" customHeight="1">
      <c r="A38" s="384" t="s">
        <v>147</v>
      </c>
      <c r="B38" s="383">
        <v>1027.4280000000001</v>
      </c>
      <c r="C38" s="383">
        <v>1323.258</v>
      </c>
      <c r="D38" s="383">
        <v>1323.258</v>
      </c>
      <c r="E38" s="383">
        <v>1323.258</v>
      </c>
      <c r="F38" s="383">
        <v>1311.2080000000001</v>
      </c>
      <c r="G38" s="383">
        <v>862.98424099999988</v>
      </c>
      <c r="H38" s="385">
        <v>65.815968252176603</v>
      </c>
      <c r="I38" s="396"/>
    </row>
    <row r="39" spans="1:9" ht="17.25" customHeight="1">
      <c r="A39" s="384" t="s">
        <v>148</v>
      </c>
      <c r="B39" s="383">
        <v>2318</v>
      </c>
      <c r="C39" s="383">
        <v>2195.7199999999998</v>
      </c>
      <c r="D39" s="383">
        <v>2195.7199999999998</v>
      </c>
      <c r="E39" s="383">
        <v>2195.7199999999998</v>
      </c>
      <c r="F39" s="383">
        <v>1916.72</v>
      </c>
      <c r="G39" s="383">
        <v>1112.1935600000002</v>
      </c>
      <c r="H39" s="385">
        <v>58.025875453900419</v>
      </c>
      <c r="I39" s="396"/>
    </row>
    <row r="40" spans="1:9" ht="9" customHeight="1">
      <c r="A40" s="384" t="s">
        <v>12</v>
      </c>
      <c r="B40" s="383"/>
      <c r="C40" s="383"/>
      <c r="D40" s="383">
        <v>0</v>
      </c>
      <c r="E40" s="383">
        <v>0</v>
      </c>
      <c r="F40" s="383" t="s">
        <v>12</v>
      </c>
      <c r="G40" s="383" t="s">
        <v>12</v>
      </c>
      <c r="H40" s="385" t="s">
        <v>12</v>
      </c>
    </row>
    <row r="41" spans="1:9" ht="15" customHeight="1">
      <c r="A41" s="376" t="s">
        <v>149</v>
      </c>
      <c r="B41" s="377">
        <v>1666.2380000000001</v>
      </c>
      <c r="C41" s="377">
        <v>1344.3879999999999</v>
      </c>
      <c r="D41" s="377">
        <v>1344.3879999999999</v>
      </c>
      <c r="E41" s="377">
        <v>1344.3879999999999</v>
      </c>
      <c r="F41" s="377">
        <v>1072.6469999999999</v>
      </c>
      <c r="G41" s="377">
        <v>790.12473000000011</v>
      </c>
      <c r="H41" s="379">
        <v>73.661207275086781</v>
      </c>
    </row>
    <row r="42" spans="1:9" ht="8.25" customHeight="1">
      <c r="A42" s="384"/>
      <c r="B42" s="383"/>
      <c r="C42" s="383"/>
      <c r="D42" s="383"/>
      <c r="E42" s="383"/>
      <c r="F42" s="383"/>
      <c r="G42" s="383"/>
      <c r="H42" s="385" t="s">
        <v>12</v>
      </c>
    </row>
    <row r="43" spans="1:9" ht="15" customHeight="1">
      <c r="A43" s="376" t="s">
        <v>58</v>
      </c>
      <c r="B43" s="377">
        <v>46208.546000000002</v>
      </c>
      <c r="C43" s="377">
        <v>46283.546000000002</v>
      </c>
      <c r="D43" s="377">
        <v>46283.546000000002</v>
      </c>
      <c r="E43" s="377" t="e">
        <v>#REF!</v>
      </c>
      <c r="F43" s="377">
        <v>27439.421999999999</v>
      </c>
      <c r="G43" s="377">
        <v>10774.93959</v>
      </c>
      <c r="H43" s="379">
        <v>39.268099707056514</v>
      </c>
      <c r="I43" t="s">
        <v>12</v>
      </c>
    </row>
    <row r="44" spans="1:9" ht="15" customHeight="1">
      <c r="A44" s="384"/>
      <c r="B44" s="383"/>
      <c r="C44" s="383"/>
      <c r="D44" s="383"/>
      <c r="E44" s="383"/>
      <c r="F44" s="383"/>
      <c r="G44" s="383"/>
      <c r="H44" s="385" t="s">
        <v>12</v>
      </c>
    </row>
    <row r="45" spans="1:9" ht="15" customHeight="1">
      <c r="A45" s="384" t="s">
        <v>150</v>
      </c>
      <c r="B45" s="383">
        <v>46208.546000000002</v>
      </c>
      <c r="C45" s="383">
        <v>46283.546000000002</v>
      </c>
      <c r="D45" s="383">
        <v>46283.546000000002</v>
      </c>
      <c r="E45" s="383" t="e">
        <v>#REF!</v>
      </c>
      <c r="F45" s="383">
        <v>27439.421999999999</v>
      </c>
      <c r="G45" s="383">
        <v>10774.93959</v>
      </c>
      <c r="H45" s="385">
        <v>39.268099707056514</v>
      </c>
    </row>
    <row r="46" spans="1:9" ht="14.25" customHeight="1">
      <c r="A46" s="384" t="s">
        <v>151</v>
      </c>
      <c r="B46" s="383"/>
      <c r="C46" s="383">
        <v>0</v>
      </c>
      <c r="D46" s="383">
        <v>0</v>
      </c>
      <c r="E46" s="383">
        <v>0</v>
      </c>
      <c r="F46" s="383">
        <v>0</v>
      </c>
      <c r="G46" s="383">
        <v>0</v>
      </c>
      <c r="H46" s="385" t="s">
        <v>12</v>
      </c>
    </row>
    <row r="47" spans="1:9" ht="15" customHeight="1">
      <c r="A47" s="384" t="s">
        <v>152</v>
      </c>
      <c r="B47" s="383"/>
      <c r="C47" s="383">
        <v>0</v>
      </c>
      <c r="D47" s="383" t="s">
        <v>12</v>
      </c>
      <c r="E47" s="383" t="s">
        <v>12</v>
      </c>
      <c r="F47" s="383" t="s">
        <v>12</v>
      </c>
      <c r="G47" s="383" t="s">
        <v>12</v>
      </c>
      <c r="H47" s="385" t="s">
        <v>12</v>
      </c>
    </row>
    <row r="48" spans="1:9" ht="15" customHeight="1">
      <c r="A48" s="384" t="s">
        <v>153</v>
      </c>
      <c r="B48" s="383"/>
      <c r="C48" s="383"/>
      <c r="D48" s="383">
        <v>0</v>
      </c>
      <c r="E48" s="383">
        <v>0</v>
      </c>
      <c r="F48" s="383">
        <v>0</v>
      </c>
      <c r="G48" s="383">
        <v>0</v>
      </c>
      <c r="H48" s="385" t="s">
        <v>12</v>
      </c>
    </row>
    <row r="49" spans="1:8" ht="8.25" customHeight="1">
      <c r="A49" s="384"/>
      <c r="B49" s="383"/>
      <c r="C49" s="383"/>
      <c r="D49" s="383"/>
      <c r="E49" s="383"/>
      <c r="F49" s="383"/>
      <c r="G49" s="383"/>
      <c r="H49" s="385" t="s">
        <v>12</v>
      </c>
    </row>
    <row r="50" spans="1:8" ht="18" customHeight="1">
      <c r="A50" s="376" t="s">
        <v>154</v>
      </c>
      <c r="B50" s="377">
        <v>179349.11600000001</v>
      </c>
      <c r="C50" s="377">
        <v>179349.11600000001</v>
      </c>
      <c r="D50" s="377" t="e">
        <v>#REF!</v>
      </c>
      <c r="E50" s="377" t="e">
        <v>#REF!</v>
      </c>
      <c r="F50" s="377">
        <v>87717.43299999999</v>
      </c>
      <c r="G50" s="377">
        <v>60110.445520999994</v>
      </c>
      <c r="H50" s="379">
        <v>68.527365046124871</v>
      </c>
    </row>
    <row r="51" spans="1:8" ht="9" customHeight="1">
      <c r="A51" s="384"/>
      <c r="B51" s="383"/>
      <c r="C51" s="383"/>
      <c r="D51" s="383"/>
      <c r="E51" s="383"/>
      <c r="F51" s="383"/>
      <c r="G51" s="383"/>
      <c r="H51" s="385" t="s">
        <v>12</v>
      </c>
    </row>
    <row r="52" spans="1:8" ht="21.75" customHeight="1">
      <c r="A52" s="389" t="s">
        <v>59</v>
      </c>
      <c r="B52" s="390"/>
      <c r="C52" s="561"/>
      <c r="D52" s="391" t="s">
        <v>12</v>
      </c>
      <c r="E52" s="391" t="e">
        <v>#REF!</v>
      </c>
      <c r="F52" s="391" t="s">
        <v>12</v>
      </c>
      <c r="G52" s="562">
        <v>4697.5117990000072</v>
      </c>
      <c r="H52" s="200" t="s">
        <v>12</v>
      </c>
    </row>
    <row r="53" spans="1:8" ht="15" customHeight="1">
      <c r="A53" s="6"/>
      <c r="B53" s="392"/>
      <c r="C53" s="88"/>
      <c r="D53" s="6"/>
      <c r="E53" s="393"/>
      <c r="F53" s="393"/>
      <c r="G53" s="393"/>
      <c r="H53" s="3"/>
    </row>
    <row r="54" spans="1:8" ht="18.75" customHeight="1">
      <c r="A54" s="838" t="s">
        <v>39</v>
      </c>
      <c r="B54" s="838"/>
      <c r="C54" s="22"/>
      <c r="D54" s="91"/>
      <c r="E54" s="6"/>
      <c r="F54" s="6" t="s">
        <v>12</v>
      </c>
      <c r="G54" s="6"/>
      <c r="H54" s="3"/>
    </row>
    <row r="55" spans="1:8" ht="15" customHeight="1">
      <c r="A55" s="4" t="s">
        <v>12</v>
      </c>
      <c r="H55" s="145"/>
    </row>
    <row r="56" spans="1:8" ht="15" customHeight="1">
      <c r="F56" s="395" t="s">
        <v>12</v>
      </c>
      <c r="G56" s="395"/>
      <c r="H56" s="145"/>
    </row>
    <row r="57" spans="1:8" ht="15" customHeight="1">
      <c r="A57" s="150"/>
      <c r="B57" s="149"/>
      <c r="C57" s="448"/>
      <c r="D57" s="150"/>
      <c r="E57" s="151"/>
      <c r="F57" s="151"/>
      <c r="G57" s="151" t="s">
        <v>12</v>
      </c>
      <c r="H57" s="145"/>
    </row>
    <row r="58" spans="1:8" ht="15" customHeight="1">
      <c r="A58" s="150"/>
      <c r="B58" s="149"/>
      <c r="C58" s="448"/>
      <c r="D58" s="150"/>
      <c r="E58" s="151"/>
      <c r="F58" s="151"/>
      <c r="G58" s="151"/>
      <c r="H58" s="145"/>
    </row>
    <row r="59" spans="1:8" ht="15" customHeight="1">
      <c r="A59" s="150"/>
      <c r="B59" s="149"/>
      <c r="C59" s="448"/>
      <c r="D59" s="150"/>
      <c r="E59" s="151"/>
      <c r="F59" s="151"/>
      <c r="G59" s="151"/>
      <c r="H59" s="145"/>
    </row>
    <row r="60" spans="1:8" ht="15" customHeight="1">
      <c r="A60" s="140"/>
      <c r="B60" s="296"/>
      <c r="C60" s="449"/>
      <c r="D60" s="140"/>
      <c r="E60" s="140"/>
      <c r="F60" s="140"/>
      <c r="H60" s="145"/>
    </row>
    <row r="61" spans="1:8" ht="15" customHeight="1">
      <c r="A61" s="140"/>
      <c r="B61" s="296"/>
      <c r="C61" s="449"/>
      <c r="D61" s="140"/>
      <c r="E61" s="140"/>
      <c r="F61" s="140"/>
      <c r="H61" s="145"/>
    </row>
    <row r="62" spans="1:8" ht="15" customHeight="1">
      <c r="A62" s="140"/>
      <c r="B62" s="296"/>
      <c r="C62" s="449"/>
      <c r="D62" s="140"/>
      <c r="H62" s="145"/>
    </row>
    <row r="63" spans="1:8">
      <c r="A63" s="140"/>
      <c r="B63" s="296"/>
      <c r="C63" s="449"/>
      <c r="D63" s="140"/>
      <c r="H63" s="145"/>
    </row>
    <row r="64" spans="1:8">
      <c r="A64" s="140"/>
      <c r="B64" s="296"/>
      <c r="C64" s="449"/>
      <c r="D64" s="140"/>
      <c r="H64" s="145"/>
    </row>
    <row r="65" spans="1:8">
      <c r="A65" s="140"/>
      <c r="B65" s="296"/>
      <c r="C65" s="449"/>
      <c r="D65" s="140"/>
      <c r="H65" s="145"/>
    </row>
    <row r="66" spans="1:8" ht="15">
      <c r="A66" s="140"/>
      <c r="B66" s="296"/>
      <c r="C66" s="449"/>
      <c r="D66" s="140"/>
      <c r="E66" s="18"/>
      <c r="F66" s="18"/>
      <c r="G66" s="18"/>
      <c r="H66" s="145"/>
    </row>
    <row r="67" spans="1:8" ht="15">
      <c r="A67" s="140"/>
      <c r="B67" s="296"/>
      <c r="C67" s="449"/>
      <c r="D67" s="140"/>
      <c r="E67" s="18"/>
      <c r="F67" s="18"/>
      <c r="G67" s="18"/>
      <c r="H67" s="145"/>
    </row>
    <row r="68" spans="1:8">
      <c r="A68" s="140"/>
      <c r="B68" s="296"/>
      <c r="C68" s="449"/>
      <c r="D68" s="140"/>
      <c r="H68" s="145"/>
    </row>
    <row r="69" spans="1:8">
      <c r="H69" s="145"/>
    </row>
    <row r="70" spans="1:8">
      <c r="H70" s="145"/>
    </row>
    <row r="71" spans="1:8">
      <c r="H71" s="145"/>
    </row>
    <row r="72" spans="1:8">
      <c r="H72" s="145"/>
    </row>
    <row r="73" spans="1:8">
      <c r="H73" s="145"/>
    </row>
    <row r="74" spans="1:8">
      <c r="H74" s="145"/>
    </row>
    <row r="75" spans="1:8">
      <c r="H75" s="145"/>
    </row>
    <row r="76" spans="1:8">
      <c r="H76" s="145"/>
    </row>
    <row r="77" spans="1:8">
      <c r="H77" s="145"/>
    </row>
    <row r="78" spans="1:8">
      <c r="H78" s="145"/>
    </row>
    <row r="79" spans="1:8">
      <c r="H79" s="145"/>
    </row>
    <row r="80" spans="1:8">
      <c r="H80" s="145"/>
    </row>
    <row r="81" spans="8:8">
      <c r="H81" s="145"/>
    </row>
    <row r="82" spans="8:8">
      <c r="H82" s="145"/>
    </row>
    <row r="83" spans="8:8">
      <c r="H83" s="145"/>
    </row>
    <row r="84" spans="8:8">
      <c r="H84" s="145"/>
    </row>
    <row r="85" spans="8:8">
      <c r="H85" s="145"/>
    </row>
    <row r="86" spans="8:8">
      <c r="H86" s="145"/>
    </row>
    <row r="87" spans="8:8">
      <c r="H87" s="145"/>
    </row>
    <row r="88" spans="8:8">
      <c r="H88" s="145"/>
    </row>
  </sheetData>
  <mergeCells count="8">
    <mergeCell ref="A54:B54"/>
    <mergeCell ref="A6:A7"/>
    <mergeCell ref="H6:H7"/>
    <mergeCell ref="A1:H1"/>
    <mergeCell ref="A2:H2"/>
    <mergeCell ref="A3:H3"/>
    <mergeCell ref="A4:H4"/>
    <mergeCell ref="B6:G6"/>
  </mergeCells>
  <pageMargins left="1.14173228346457" right="0.86614173228346403" top="0.66929133858267698" bottom="0.59055118110236204" header="0.511811023622047" footer="0.511811023622047"/>
  <pageSetup scale="85" firstPageNumber="0" orientation="portrait" useFirstPageNumber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6">
    <tabColor theme="6" tint="0.59999389629810485"/>
  </sheetPr>
  <dimension ref="A1:Q181"/>
  <sheetViews>
    <sheetView showGridLines="0" showZeros="0" zoomScale="86" zoomScaleNormal="86" workbookViewId="0">
      <selection activeCell="K9" sqref="B9:K44"/>
    </sheetView>
  </sheetViews>
  <sheetFormatPr baseColWidth="10" defaultColWidth="11.42578125" defaultRowHeight="12.75"/>
  <cols>
    <col min="1" max="1" width="48" style="4" bestFit="1" customWidth="1"/>
    <col min="2" max="2" width="13" style="4" customWidth="1"/>
    <col min="3" max="3" width="15.42578125" style="4" bestFit="1" customWidth="1"/>
    <col min="4" max="4" width="14.7109375" style="4" bestFit="1" customWidth="1"/>
    <col min="5" max="5" width="0.140625" style="4" hidden="1" customWidth="1"/>
    <col min="6" max="6" width="17.140625" style="4" customWidth="1"/>
    <col min="7" max="7" width="14.42578125" style="4" customWidth="1"/>
    <col min="8" max="9" width="14.7109375" style="4" bestFit="1" customWidth="1"/>
    <col min="10" max="10" width="15.42578125" style="4" bestFit="1" customWidth="1"/>
    <col min="11" max="11" width="15" style="4" customWidth="1"/>
    <col min="12" max="12" width="19.5703125" customWidth="1"/>
    <col min="13" max="13" width="13.5703125" customWidth="1"/>
  </cols>
  <sheetData>
    <row r="1" spans="1:14" ht="12" customHeight="1">
      <c r="A1" s="133"/>
      <c r="B1" s="133"/>
      <c r="C1" s="133"/>
      <c r="D1" s="134"/>
      <c r="E1" s="134"/>
      <c r="F1" s="135"/>
      <c r="G1" s="135"/>
      <c r="H1" s="135"/>
      <c r="I1" s="135"/>
      <c r="J1" s="135"/>
      <c r="K1" s="135"/>
    </row>
    <row r="2" spans="1:14" ht="18" customHeight="1">
      <c r="A2" s="846" t="s">
        <v>60</v>
      </c>
      <c r="B2" s="846"/>
      <c r="C2" s="846"/>
      <c r="D2" s="846"/>
      <c r="E2" s="846"/>
      <c r="F2" s="846"/>
      <c r="G2" s="846"/>
      <c r="H2" s="846"/>
      <c r="I2" s="846"/>
      <c r="J2" s="846"/>
      <c r="K2" s="846"/>
    </row>
    <row r="3" spans="1:14" ht="15.75" customHeight="1">
      <c r="A3" s="846" t="s">
        <v>61</v>
      </c>
      <c r="B3" s="846"/>
      <c r="C3" s="846"/>
      <c r="D3" s="846"/>
      <c r="E3" s="846"/>
      <c r="F3" s="846"/>
      <c r="G3" s="846"/>
      <c r="H3" s="846"/>
      <c r="I3" s="846"/>
      <c r="J3" s="846"/>
      <c r="K3" s="846"/>
    </row>
    <row r="4" spans="1:14" ht="15">
      <c r="A4" s="847" t="s">
        <v>155</v>
      </c>
      <c r="B4" s="847"/>
      <c r="C4" s="847"/>
      <c r="D4" s="847"/>
      <c r="E4" s="847"/>
      <c r="F4" s="847"/>
      <c r="G4" s="847"/>
      <c r="H4" s="847"/>
      <c r="I4" s="847"/>
      <c r="J4" s="847"/>
      <c r="K4" s="847"/>
    </row>
    <row r="5" spans="1:14" ht="15">
      <c r="A5" s="847" t="s">
        <v>652</v>
      </c>
      <c r="B5" s="847"/>
      <c r="C5" s="847"/>
      <c r="D5" s="847"/>
      <c r="E5" s="847"/>
      <c r="F5" s="847"/>
      <c r="G5" s="847"/>
      <c r="H5" s="847"/>
      <c r="I5" s="847"/>
      <c r="J5" s="847"/>
      <c r="K5" s="847"/>
    </row>
    <row r="6" spans="1:14" ht="13.5" thickBot="1">
      <c r="A6" s="6"/>
      <c r="B6" s="6"/>
      <c r="C6" s="6"/>
      <c r="D6" s="6"/>
      <c r="E6" s="6"/>
      <c r="F6" s="6"/>
      <c r="G6" s="6"/>
      <c r="H6" s="6"/>
      <c r="I6" s="6"/>
      <c r="J6" s="6"/>
      <c r="K6" s="6" t="s">
        <v>12</v>
      </c>
      <c r="L6" t="s">
        <v>12</v>
      </c>
    </row>
    <row r="7" spans="1:14" ht="20.100000000000001" customHeight="1">
      <c r="A7" s="885" t="s">
        <v>0</v>
      </c>
      <c r="B7" s="889" t="s">
        <v>156</v>
      </c>
      <c r="C7" s="890"/>
      <c r="D7" s="890"/>
      <c r="E7" s="890"/>
      <c r="F7" s="890"/>
      <c r="G7" s="890"/>
      <c r="H7" s="891"/>
      <c r="I7" s="892" t="s">
        <v>601</v>
      </c>
      <c r="J7" s="893"/>
      <c r="K7" s="887" t="s">
        <v>40</v>
      </c>
      <c r="L7" t="s">
        <v>12</v>
      </c>
    </row>
    <row r="8" spans="1:14" ht="27.75" customHeight="1">
      <c r="A8" s="886"/>
      <c r="B8" s="281" t="s">
        <v>2</v>
      </c>
      <c r="C8" s="281" t="s">
        <v>3</v>
      </c>
      <c r="D8" s="280" t="s">
        <v>24</v>
      </c>
      <c r="E8" s="303" t="s">
        <v>65</v>
      </c>
      <c r="F8" s="304" t="s">
        <v>41</v>
      </c>
      <c r="G8" s="305" t="s">
        <v>46</v>
      </c>
      <c r="H8" s="305" t="s">
        <v>42</v>
      </c>
      <c r="I8" s="312" t="s">
        <v>50</v>
      </c>
      <c r="J8" s="306" t="s">
        <v>51</v>
      </c>
      <c r="K8" s="888"/>
      <c r="M8" t="s">
        <v>12</v>
      </c>
    </row>
    <row r="9" spans="1:14" ht="24.75" customHeight="1">
      <c r="A9" s="136" t="s">
        <v>157</v>
      </c>
      <c r="B9" s="298">
        <v>179349116</v>
      </c>
      <c r="C9" s="298">
        <v>179349116</v>
      </c>
      <c r="D9" s="816">
        <v>87717433</v>
      </c>
      <c r="E9" s="816">
        <v>15175948.379999997</v>
      </c>
      <c r="F9" s="816">
        <v>60110445.520999998</v>
      </c>
      <c r="G9" s="816">
        <v>51753035.750000007</v>
      </c>
      <c r="H9" s="816">
        <v>47846490.240000002</v>
      </c>
      <c r="I9" s="816">
        <v>27606987.479000002</v>
      </c>
      <c r="J9" s="816">
        <v>119238670.479</v>
      </c>
      <c r="K9" s="141">
        <v>68.527365046124871</v>
      </c>
    </row>
    <row r="10" spans="1:14" ht="11.1" customHeight="1">
      <c r="A10" s="136"/>
      <c r="B10" s="258"/>
      <c r="C10" s="137"/>
      <c r="D10" s="137"/>
      <c r="E10" s="137"/>
      <c r="F10" s="137" t="s">
        <v>12</v>
      </c>
      <c r="G10" s="137"/>
      <c r="H10" s="137" t="s">
        <v>12</v>
      </c>
      <c r="I10" s="137" t="s">
        <v>12</v>
      </c>
      <c r="J10" s="816" t="s">
        <v>12</v>
      </c>
      <c r="K10" s="141" t="s">
        <v>12</v>
      </c>
    </row>
    <row r="11" spans="1:14" ht="15">
      <c r="A11" s="136" t="s">
        <v>158</v>
      </c>
      <c r="B11" s="258">
        <v>133140570</v>
      </c>
      <c r="C11" s="137">
        <v>133065570</v>
      </c>
      <c r="D11" s="433">
        <v>60278011</v>
      </c>
      <c r="E11" s="433">
        <v>9980319.1099999975</v>
      </c>
      <c r="F11" s="433">
        <v>49335505.930999994</v>
      </c>
      <c r="G11" s="433">
        <v>47251528.970000006</v>
      </c>
      <c r="H11" s="433">
        <v>45892755.010000005</v>
      </c>
      <c r="I11" s="433">
        <v>10942505.069000006</v>
      </c>
      <c r="J11" s="433">
        <v>83730064.069000006</v>
      </c>
      <c r="K11" s="503">
        <v>81.846605607142536</v>
      </c>
      <c r="N11" t="s">
        <v>12</v>
      </c>
    </row>
    <row r="12" spans="1:14" ht="10.35" customHeight="1">
      <c r="A12" s="136"/>
      <c r="B12" s="258"/>
      <c r="C12" s="137"/>
      <c r="D12" s="137"/>
      <c r="E12" s="137"/>
      <c r="F12" s="137" t="s">
        <v>12</v>
      </c>
      <c r="G12" s="137"/>
      <c r="H12" s="137"/>
      <c r="I12" s="137"/>
      <c r="J12" s="137" t="s">
        <v>12</v>
      </c>
      <c r="K12" s="504"/>
    </row>
    <row r="13" spans="1:14" ht="18" customHeight="1">
      <c r="A13" s="136" t="s">
        <v>159</v>
      </c>
      <c r="B13" s="258">
        <v>131474332</v>
      </c>
      <c r="C13" s="137">
        <v>131721182</v>
      </c>
      <c r="D13" s="137">
        <v>59205364</v>
      </c>
      <c r="E13" s="137">
        <v>9943880.0699999984</v>
      </c>
      <c r="F13" s="137">
        <v>48545381.200999998</v>
      </c>
      <c r="G13" s="137">
        <v>46493992.270000003</v>
      </c>
      <c r="H13" s="137">
        <v>45135218.310000002</v>
      </c>
      <c r="I13" s="137">
        <v>10659982.799000002</v>
      </c>
      <c r="J13" s="137">
        <v>83175800.798999995</v>
      </c>
      <c r="K13" s="504">
        <v>81.994903706697926</v>
      </c>
      <c r="M13" s="1" t="s">
        <v>12</v>
      </c>
    </row>
    <row r="14" spans="1:14" ht="11.1" customHeight="1">
      <c r="A14" s="136"/>
      <c r="B14" s="258"/>
      <c r="C14" s="137"/>
      <c r="D14" s="137"/>
      <c r="E14" s="137"/>
      <c r="F14" s="137" t="s">
        <v>12</v>
      </c>
      <c r="G14" s="137"/>
      <c r="H14" s="137"/>
      <c r="I14" s="137"/>
      <c r="J14" s="137"/>
      <c r="K14" s="504"/>
    </row>
    <row r="15" spans="1:14" ht="20.100000000000001" customHeight="1">
      <c r="A15" s="434" t="s">
        <v>160</v>
      </c>
      <c r="B15" s="435">
        <v>125040406</v>
      </c>
      <c r="C15" s="435">
        <v>124852169</v>
      </c>
      <c r="D15" s="435">
        <v>53003512</v>
      </c>
      <c r="E15" s="435">
        <v>9344497.8099999987</v>
      </c>
      <c r="F15" s="435">
        <v>44368061.449999996</v>
      </c>
      <c r="G15" s="435">
        <v>43863605.700000003</v>
      </c>
      <c r="H15" s="435">
        <v>43094731.670000002</v>
      </c>
      <c r="I15" s="435">
        <v>8635450.5500000045</v>
      </c>
      <c r="J15" s="435">
        <v>80484107.550000012</v>
      </c>
      <c r="K15" s="505">
        <v>83.707776665817917</v>
      </c>
    </row>
    <row r="16" spans="1:14" ht="20.100000000000001" customHeight="1">
      <c r="A16" s="434" t="s">
        <v>161</v>
      </c>
      <c r="B16" s="435">
        <v>3088498</v>
      </c>
      <c r="C16" s="435">
        <v>3350035</v>
      </c>
      <c r="D16" s="435">
        <v>2973924</v>
      </c>
      <c r="E16" s="435">
        <v>329190.67</v>
      </c>
      <c r="F16" s="435">
        <v>2202141.9500000002</v>
      </c>
      <c r="G16" s="435">
        <v>1608979.65</v>
      </c>
      <c r="H16" s="435">
        <v>1261578.52</v>
      </c>
      <c r="I16" s="435">
        <v>771782.04999999981</v>
      </c>
      <c r="J16" s="435">
        <v>1147893.0499999998</v>
      </c>
      <c r="K16" s="505">
        <v>74.048360011890026</v>
      </c>
    </row>
    <row r="17" spans="1:16" ht="20.100000000000001" customHeight="1">
      <c r="A17" s="434" t="s">
        <v>162</v>
      </c>
      <c r="B17" s="435">
        <v>1027428</v>
      </c>
      <c r="C17" s="435">
        <v>1323258</v>
      </c>
      <c r="D17" s="435">
        <v>1311208</v>
      </c>
      <c r="E17" s="435">
        <v>94223.03</v>
      </c>
      <c r="F17" s="435">
        <v>862984.24099999992</v>
      </c>
      <c r="G17" s="435">
        <v>553355.59000000008</v>
      </c>
      <c r="H17" s="435">
        <v>417312.5</v>
      </c>
      <c r="I17" s="435">
        <v>448223.75900000008</v>
      </c>
      <c r="J17" s="435">
        <v>460273.75900000008</v>
      </c>
      <c r="K17" s="505">
        <v>65.815968252176617</v>
      </c>
      <c r="N17" t="s">
        <v>12</v>
      </c>
    </row>
    <row r="18" spans="1:16" ht="20.100000000000001" customHeight="1">
      <c r="A18" s="434" t="s">
        <v>163</v>
      </c>
      <c r="B18" s="435">
        <v>2318000</v>
      </c>
      <c r="C18" s="435">
        <v>2195720</v>
      </c>
      <c r="D18" s="435">
        <v>1916720</v>
      </c>
      <c r="E18" s="435">
        <v>175967.56</v>
      </c>
      <c r="F18" s="435">
        <v>1112193.56</v>
      </c>
      <c r="G18" s="435">
        <v>468051.33</v>
      </c>
      <c r="H18" s="435">
        <v>361595.62</v>
      </c>
      <c r="I18" s="435">
        <v>804526.44</v>
      </c>
      <c r="J18" s="435">
        <v>1083526.44</v>
      </c>
      <c r="K18" s="505">
        <v>58.025875453900412</v>
      </c>
    </row>
    <row r="19" spans="1:16" ht="9.75" customHeight="1">
      <c r="A19" s="136"/>
      <c r="B19" s="258"/>
      <c r="C19" s="137"/>
      <c r="D19" s="137"/>
      <c r="E19" s="137" t="s">
        <v>12</v>
      </c>
      <c r="F19" s="137" t="s">
        <v>12</v>
      </c>
      <c r="G19" s="137" t="s">
        <v>12</v>
      </c>
      <c r="H19" s="137"/>
      <c r="I19" s="137"/>
      <c r="J19" s="137"/>
      <c r="K19" s="504" t="s">
        <v>12</v>
      </c>
    </row>
    <row r="20" spans="1:16" ht="18" customHeight="1">
      <c r="A20" s="136" t="s">
        <v>164</v>
      </c>
      <c r="B20" s="137">
        <v>1666238</v>
      </c>
      <c r="C20" s="137">
        <v>1344388</v>
      </c>
      <c r="D20" s="137">
        <v>1072647</v>
      </c>
      <c r="E20" s="137">
        <v>36440.04</v>
      </c>
      <c r="F20" s="137">
        <v>790124.7300000001</v>
      </c>
      <c r="G20" s="137">
        <v>757536.70000000007</v>
      </c>
      <c r="H20" s="137">
        <v>757536.70000000007</v>
      </c>
      <c r="I20" s="137">
        <v>282522.2699999999</v>
      </c>
      <c r="J20" s="137">
        <v>554263.2699999999</v>
      </c>
      <c r="K20" s="504">
        <v>73.661207275086781</v>
      </c>
      <c r="P20" s="1" t="s">
        <v>12</v>
      </c>
    </row>
    <row r="21" spans="1:16" ht="12.75" customHeight="1">
      <c r="A21" s="136" t="s">
        <v>165</v>
      </c>
      <c r="B21" s="258"/>
      <c r="C21" s="137"/>
      <c r="D21" s="137"/>
      <c r="E21" s="137" t="s">
        <v>12</v>
      </c>
      <c r="F21" s="137" t="s">
        <v>12</v>
      </c>
      <c r="G21" s="137" t="s">
        <v>12</v>
      </c>
      <c r="H21" s="137"/>
      <c r="I21" s="137"/>
      <c r="J21" s="137"/>
      <c r="K21" s="504" t="s">
        <v>12</v>
      </c>
    </row>
    <row r="22" spans="1:16" ht="18" customHeight="1">
      <c r="A22" s="136" t="s">
        <v>166</v>
      </c>
      <c r="B22" s="258">
        <v>1666238</v>
      </c>
      <c r="C22" s="137">
        <v>1336388</v>
      </c>
      <c r="D22" s="137">
        <v>1072647</v>
      </c>
      <c r="E22" s="137">
        <v>36440.04</v>
      </c>
      <c r="F22" s="137">
        <v>790124.7300000001</v>
      </c>
      <c r="G22" s="137">
        <v>757536.70000000007</v>
      </c>
      <c r="H22" s="137">
        <v>756636.70000000007</v>
      </c>
      <c r="I22" s="137">
        <v>282522.2699999999</v>
      </c>
      <c r="J22" s="137">
        <v>546263.2699999999</v>
      </c>
      <c r="K22" s="504">
        <v>73.661207275086781</v>
      </c>
    </row>
    <row r="23" spans="1:16" ht="12.75" hidden="1" customHeight="1">
      <c r="A23" s="136" t="s">
        <v>167</v>
      </c>
      <c r="B23" s="258"/>
      <c r="C23" s="137"/>
      <c r="D23" s="137" t="s">
        <v>12</v>
      </c>
      <c r="E23" s="137">
        <v>134579</v>
      </c>
      <c r="F23" s="137">
        <v>1231</v>
      </c>
      <c r="G23" s="137">
        <v>0</v>
      </c>
      <c r="H23" s="137"/>
      <c r="I23" s="137"/>
      <c r="J23" s="137"/>
      <c r="K23" s="504" t="s">
        <v>12</v>
      </c>
    </row>
    <row r="24" spans="1:16" ht="12.75" hidden="1" customHeight="1">
      <c r="A24" s="136" t="s">
        <v>168</v>
      </c>
      <c r="B24" s="258"/>
      <c r="C24" s="137"/>
      <c r="D24" s="137"/>
      <c r="E24" s="137">
        <v>134579</v>
      </c>
      <c r="F24" s="137">
        <v>1231</v>
      </c>
      <c r="G24" s="137">
        <v>0</v>
      </c>
      <c r="H24" s="137"/>
      <c r="I24" s="137"/>
      <c r="J24" s="137"/>
      <c r="K24" s="504" t="s">
        <v>12</v>
      </c>
    </row>
    <row r="25" spans="1:16" ht="12.75" hidden="1" customHeight="1">
      <c r="A25" s="136" t="s">
        <v>169</v>
      </c>
      <c r="B25" s="258"/>
      <c r="C25" s="137"/>
      <c r="D25" s="137"/>
      <c r="E25" s="137">
        <v>134579</v>
      </c>
      <c r="F25" s="137">
        <v>1231</v>
      </c>
      <c r="G25" s="137">
        <v>0</v>
      </c>
      <c r="H25" s="137"/>
      <c r="I25" s="137"/>
      <c r="J25" s="137"/>
      <c r="K25" s="504" t="s">
        <v>12</v>
      </c>
    </row>
    <row r="26" spans="1:16" ht="12.75" hidden="1" customHeight="1">
      <c r="A26" s="136" t="s">
        <v>170</v>
      </c>
      <c r="B26" s="258"/>
      <c r="C26" s="137"/>
      <c r="D26" s="137"/>
      <c r="E26" s="137">
        <v>134579</v>
      </c>
      <c r="F26" s="137">
        <v>1231</v>
      </c>
      <c r="G26" s="137">
        <v>0</v>
      </c>
      <c r="H26" s="137"/>
      <c r="I26" s="137"/>
      <c r="J26" s="137"/>
      <c r="K26" s="504" t="s">
        <v>12</v>
      </c>
    </row>
    <row r="27" spans="1:16" ht="12.75" customHeight="1">
      <c r="A27" s="136"/>
      <c r="B27" s="258"/>
      <c r="C27" s="137"/>
      <c r="D27" s="137"/>
      <c r="E27" s="137"/>
      <c r="F27" s="137"/>
      <c r="G27" s="137"/>
      <c r="H27" s="137"/>
      <c r="I27" s="137"/>
      <c r="J27" s="137"/>
      <c r="K27" s="504"/>
    </row>
    <row r="28" spans="1:16" ht="18" customHeight="1">
      <c r="A28" s="434" t="s">
        <v>171</v>
      </c>
      <c r="B28" s="435">
        <v>1666238</v>
      </c>
      <c r="C28" s="435">
        <v>1336388</v>
      </c>
      <c r="D28" s="435">
        <v>1072647</v>
      </c>
      <c r="E28" s="435">
        <v>36440.04</v>
      </c>
      <c r="F28" s="435">
        <v>790124.7300000001</v>
      </c>
      <c r="G28" s="435">
        <v>757536.70000000007</v>
      </c>
      <c r="H28" s="435">
        <v>756636.70000000007</v>
      </c>
      <c r="I28" s="435">
        <v>282522.2699999999</v>
      </c>
      <c r="J28" s="435">
        <v>546263.2699999999</v>
      </c>
      <c r="K28" s="505">
        <v>73.661207275086781</v>
      </c>
    </row>
    <row r="29" spans="1:16" ht="18" customHeight="1">
      <c r="A29" s="434" t="s">
        <v>172</v>
      </c>
      <c r="B29" s="436"/>
      <c r="C29" s="435"/>
      <c r="D29" s="435" t="s">
        <v>12</v>
      </c>
      <c r="E29" s="435" t="s">
        <v>12</v>
      </c>
      <c r="F29" s="435" t="s">
        <v>12</v>
      </c>
      <c r="G29" s="435" t="s">
        <v>12</v>
      </c>
      <c r="H29" s="435"/>
      <c r="I29" s="435"/>
      <c r="J29" s="435"/>
      <c r="K29" s="505" t="s">
        <v>12</v>
      </c>
    </row>
    <row r="30" spans="1:16" ht="18" customHeight="1">
      <c r="A30" s="434" t="s">
        <v>173</v>
      </c>
      <c r="B30" s="436"/>
      <c r="C30" s="435"/>
      <c r="D30" s="435" t="s">
        <v>12</v>
      </c>
      <c r="E30" s="435"/>
      <c r="F30" s="435">
        <v>0</v>
      </c>
      <c r="G30" s="435"/>
      <c r="H30" s="435"/>
      <c r="I30" s="435"/>
      <c r="J30" s="435"/>
      <c r="K30" s="505" t="s">
        <v>12</v>
      </c>
    </row>
    <row r="31" spans="1:16" ht="9" customHeight="1">
      <c r="A31" s="434"/>
      <c r="B31" s="436"/>
      <c r="C31" s="435"/>
      <c r="D31" s="435"/>
      <c r="E31" s="435"/>
      <c r="F31" s="435"/>
      <c r="G31" s="435"/>
      <c r="H31" s="435"/>
      <c r="I31" s="435"/>
      <c r="J31" s="435"/>
      <c r="K31" s="505"/>
    </row>
    <row r="32" spans="1:16" ht="22.5" customHeight="1">
      <c r="A32" s="437" t="s">
        <v>174</v>
      </c>
      <c r="B32" s="438">
        <v>187000</v>
      </c>
      <c r="C32" s="438">
        <v>102400</v>
      </c>
      <c r="D32" s="438">
        <v>102400</v>
      </c>
      <c r="E32" s="438">
        <v>0</v>
      </c>
      <c r="F32" s="438">
        <v>20438.13</v>
      </c>
      <c r="G32" s="438">
        <v>900</v>
      </c>
      <c r="H32" s="438">
        <v>900</v>
      </c>
      <c r="I32" s="438">
        <v>81961.87</v>
      </c>
      <c r="J32" s="438">
        <v>81961.87</v>
      </c>
      <c r="K32" s="506">
        <v>19.959111328125001</v>
      </c>
    </row>
    <row r="33" spans="1:17" ht="12.6" customHeight="1">
      <c r="A33" s="136"/>
      <c r="B33" s="258"/>
      <c r="C33" s="137"/>
      <c r="D33" s="137"/>
      <c r="E33" s="137"/>
      <c r="F33" s="137"/>
      <c r="G33" s="137"/>
      <c r="H33" s="137"/>
      <c r="I33" s="137"/>
      <c r="J33" s="137"/>
      <c r="K33" s="504"/>
    </row>
    <row r="34" spans="1:17" ht="15.75" customHeight="1">
      <c r="A34" s="136" t="s">
        <v>12</v>
      </c>
      <c r="B34" s="258"/>
      <c r="C34" s="137"/>
      <c r="D34" s="137" t="s">
        <v>12</v>
      </c>
      <c r="E34" s="137" t="s">
        <v>12</v>
      </c>
      <c r="F34" s="137" t="s">
        <v>12</v>
      </c>
      <c r="G34" s="137" t="s">
        <v>12</v>
      </c>
      <c r="H34" s="137">
        <v>0</v>
      </c>
      <c r="I34" s="137" t="s">
        <v>12</v>
      </c>
      <c r="J34" s="137" t="s">
        <v>12</v>
      </c>
      <c r="K34" s="504">
        <v>0</v>
      </c>
    </row>
    <row r="35" spans="1:17" ht="7.9" customHeight="1">
      <c r="A35" s="136" t="s">
        <v>12</v>
      </c>
      <c r="B35" s="258"/>
      <c r="C35" s="137"/>
      <c r="D35" s="137"/>
      <c r="E35" s="137"/>
      <c r="F35" s="137">
        <v>0</v>
      </c>
      <c r="G35" s="137"/>
      <c r="H35" s="137"/>
      <c r="I35" s="137" t="s">
        <v>12</v>
      </c>
      <c r="J35" s="137" t="s">
        <v>12</v>
      </c>
      <c r="K35" s="504" t="s">
        <v>12</v>
      </c>
    </row>
    <row r="36" spans="1:17" ht="15">
      <c r="A36" s="509" t="s">
        <v>616</v>
      </c>
      <c r="B36" s="433">
        <v>46208546</v>
      </c>
      <c r="C36" s="433">
        <v>46283546</v>
      </c>
      <c r="D36" s="433">
        <v>27439422</v>
      </c>
      <c r="E36" s="433">
        <v>5195629.2699999996</v>
      </c>
      <c r="F36" s="433">
        <v>10774939.59</v>
      </c>
      <c r="G36" s="433">
        <v>4501506.78</v>
      </c>
      <c r="H36" s="433">
        <v>1953735.2299999997</v>
      </c>
      <c r="I36" s="433">
        <v>16664482.41</v>
      </c>
      <c r="J36" s="433">
        <v>35508606.409999996</v>
      </c>
      <c r="K36" s="503">
        <v>39.268099707056507</v>
      </c>
      <c r="L36" s="142"/>
    </row>
    <row r="37" spans="1:17" ht="4.5" customHeight="1">
      <c r="A37" s="510"/>
      <c r="B37" s="258"/>
      <c r="C37" s="137"/>
      <c r="D37" s="817" t="s">
        <v>12</v>
      </c>
      <c r="E37" s="137" t="s">
        <v>12</v>
      </c>
      <c r="F37" s="137" t="s">
        <v>12</v>
      </c>
      <c r="G37" s="137" t="s">
        <v>12</v>
      </c>
      <c r="H37" s="137"/>
      <c r="I37" s="137"/>
      <c r="J37" s="137"/>
      <c r="K37" s="504" t="s">
        <v>12</v>
      </c>
    </row>
    <row r="38" spans="1:17" ht="15.75" customHeight="1">
      <c r="A38" s="510"/>
      <c r="B38" s="258"/>
      <c r="C38" s="137"/>
      <c r="D38" s="817"/>
      <c r="E38" s="137"/>
      <c r="F38" s="137"/>
      <c r="G38" s="137"/>
      <c r="H38" s="137"/>
      <c r="I38" s="137"/>
      <c r="J38" s="137"/>
      <c r="K38" s="504"/>
    </row>
    <row r="39" spans="1:17" ht="13.5">
      <c r="A39" s="510" t="s">
        <v>175</v>
      </c>
      <c r="B39" s="258">
        <v>46208546</v>
      </c>
      <c r="C39" s="258">
        <v>46283546</v>
      </c>
      <c r="D39" s="258">
        <v>27439422</v>
      </c>
      <c r="E39" s="258">
        <v>5195629.2699999996</v>
      </c>
      <c r="F39" s="258">
        <v>10774939.59</v>
      </c>
      <c r="G39" s="258">
        <v>4501506.78</v>
      </c>
      <c r="H39" s="258">
        <v>1953735.2299999997</v>
      </c>
      <c r="I39" s="258">
        <v>16664482.41</v>
      </c>
      <c r="J39" s="258">
        <v>35508606.410000004</v>
      </c>
      <c r="K39" s="504">
        <v>39.268099707056507</v>
      </c>
      <c r="N39" t="s">
        <v>12</v>
      </c>
    </row>
    <row r="40" spans="1:17" ht="6" customHeight="1">
      <c r="A40" s="510"/>
      <c r="B40" s="258"/>
      <c r="C40" s="137"/>
      <c r="D40" s="137"/>
      <c r="E40" s="137" t="s">
        <v>12</v>
      </c>
      <c r="F40" s="137" t="s">
        <v>12</v>
      </c>
      <c r="G40" s="137" t="s">
        <v>12</v>
      </c>
      <c r="H40" s="137"/>
      <c r="I40" s="137" t="s">
        <v>12</v>
      </c>
      <c r="J40" s="137" t="s">
        <v>12</v>
      </c>
      <c r="K40" s="504"/>
    </row>
    <row r="41" spans="1:17" ht="18" customHeight="1">
      <c r="A41" s="657" t="s">
        <v>176</v>
      </c>
      <c r="B41" s="439">
        <v>39203856</v>
      </c>
      <c r="C41" s="440">
        <v>29402812</v>
      </c>
      <c r="D41" s="440">
        <v>11666797</v>
      </c>
      <c r="E41" s="440">
        <v>2485788.3299999996</v>
      </c>
      <c r="F41" s="440">
        <v>4970132.45</v>
      </c>
      <c r="G41" s="440">
        <v>1188574.7</v>
      </c>
      <c r="H41" s="440">
        <v>865448.51</v>
      </c>
      <c r="I41" s="440">
        <v>6696664.5499999998</v>
      </c>
      <c r="J41" s="818">
        <v>24432679.550000001</v>
      </c>
      <c r="K41" s="505">
        <v>42.600659375490977</v>
      </c>
      <c r="L41" s="143"/>
      <c r="N41" s="1"/>
      <c r="O41" s="1"/>
      <c r="Q41" s="146"/>
    </row>
    <row r="42" spans="1:17" ht="18" customHeight="1">
      <c r="A42" s="658" t="s">
        <v>177</v>
      </c>
      <c r="B42" s="440">
        <v>1955170</v>
      </c>
      <c r="C42" s="440">
        <v>10617660</v>
      </c>
      <c r="D42" s="440">
        <v>10389255</v>
      </c>
      <c r="E42" s="440">
        <v>1632827.6199999999</v>
      </c>
      <c r="F42" s="440">
        <v>2368899.5</v>
      </c>
      <c r="G42" s="440">
        <v>676093.49</v>
      </c>
      <c r="H42" s="440">
        <v>153399.35</v>
      </c>
      <c r="I42" s="440">
        <v>8020355.5</v>
      </c>
      <c r="J42" s="440">
        <v>8248760.5</v>
      </c>
      <c r="K42" s="507">
        <v>22.801437639176246</v>
      </c>
      <c r="L42" s="143"/>
      <c r="N42" s="1"/>
      <c r="O42" s="1"/>
      <c r="Q42" s="146"/>
    </row>
    <row r="43" spans="1:17" ht="19.5" customHeight="1">
      <c r="A43" s="658" t="s">
        <v>178</v>
      </c>
      <c r="B43" s="440">
        <v>3949520</v>
      </c>
      <c r="C43" s="440">
        <v>4479028</v>
      </c>
      <c r="D43" s="819">
        <v>3878724</v>
      </c>
      <c r="E43" s="440">
        <v>538506.66</v>
      </c>
      <c r="F43" s="440">
        <v>2525812.98</v>
      </c>
      <c r="G43" s="440">
        <v>2027124.35</v>
      </c>
      <c r="H43" s="440">
        <v>774037.94</v>
      </c>
      <c r="I43" s="820">
        <v>1352911.02</v>
      </c>
      <c r="J43" s="819">
        <v>1953215.02</v>
      </c>
      <c r="K43" s="507">
        <v>65.119688330492181</v>
      </c>
      <c r="L43" s="143"/>
      <c r="N43" s="1"/>
      <c r="O43" s="1"/>
    </row>
    <row r="44" spans="1:17" ht="18" customHeight="1">
      <c r="A44" s="659" t="s">
        <v>608</v>
      </c>
      <c r="B44" s="495">
        <v>1100000</v>
      </c>
      <c r="C44" s="670">
        <v>1784046</v>
      </c>
      <c r="D44" s="821">
        <v>1504646</v>
      </c>
      <c r="E44" s="821">
        <v>538506.66</v>
      </c>
      <c r="F44" s="822">
        <v>910094.66</v>
      </c>
      <c r="G44" s="822">
        <v>609714.24</v>
      </c>
      <c r="H44" s="822">
        <v>160849.43</v>
      </c>
      <c r="I44" s="823">
        <v>594551.34</v>
      </c>
      <c r="J44" s="824">
        <v>873951.34</v>
      </c>
      <c r="K44" s="518">
        <v>60.485633165541927</v>
      </c>
    </row>
    <row r="45" spans="1:17" ht="14.25" customHeight="1">
      <c r="A45" s="441"/>
      <c r="B45" s="441"/>
      <c r="C45" s="442"/>
      <c r="D45" s="442"/>
      <c r="E45" s="442"/>
      <c r="F45" s="442"/>
      <c r="G45" s="442"/>
      <c r="H45" s="138"/>
      <c r="I45" s="442"/>
      <c r="J45" s="442"/>
      <c r="K45" s="144"/>
      <c r="L45" t="s">
        <v>12</v>
      </c>
    </row>
    <row r="46" spans="1:17" ht="7.5" hidden="1" customHeight="1">
      <c r="A46" s="441"/>
      <c r="B46" s="441"/>
      <c r="C46" s="442"/>
      <c r="D46" s="442"/>
      <c r="E46" s="442"/>
      <c r="F46" s="442"/>
      <c r="G46" s="442"/>
      <c r="H46" s="138"/>
      <c r="I46" s="442"/>
      <c r="J46" s="442"/>
      <c r="K46" s="144"/>
      <c r="L46" t="s">
        <v>12</v>
      </c>
    </row>
    <row r="47" spans="1:17" ht="13.5" hidden="1">
      <c r="A47" s="441"/>
      <c r="B47" s="441"/>
      <c r="C47" s="442"/>
      <c r="D47" s="442"/>
      <c r="E47" s="442"/>
      <c r="F47" s="442"/>
      <c r="G47" s="442"/>
      <c r="H47" s="442"/>
      <c r="I47" s="442"/>
      <c r="J47" s="442"/>
      <c r="K47" s="144"/>
      <c r="L47" t="s">
        <v>12</v>
      </c>
    </row>
    <row r="48" spans="1:17" ht="13.5" hidden="1">
      <c r="A48" s="441"/>
      <c r="B48" s="441"/>
      <c r="C48" s="442"/>
      <c r="D48" s="442"/>
      <c r="E48" s="442"/>
      <c r="F48" s="442"/>
      <c r="G48" s="442"/>
      <c r="H48" s="442"/>
      <c r="I48" s="442"/>
      <c r="J48" s="442"/>
      <c r="K48" s="144"/>
      <c r="L48" t="s">
        <v>12</v>
      </c>
    </row>
    <row r="49" spans="1:12" ht="3.75" customHeight="1">
      <c r="A49" s="441"/>
      <c r="B49" s="441"/>
      <c r="C49" s="442"/>
      <c r="D49" s="442"/>
      <c r="E49" s="442"/>
      <c r="F49" s="442"/>
      <c r="G49" s="442"/>
      <c r="H49" s="442"/>
      <c r="I49" s="442"/>
      <c r="J49" s="442"/>
      <c r="K49" s="144"/>
      <c r="L49" t="s">
        <v>12</v>
      </c>
    </row>
    <row r="50" spans="1:12" ht="1.5" hidden="1" customHeight="1">
      <c r="A50" s="174"/>
      <c r="B50" s="174"/>
      <c r="C50" s="443"/>
      <c r="D50" s="444"/>
      <c r="E50" s="444"/>
      <c r="F50" s="444"/>
      <c r="G50" s="444"/>
      <c r="H50" s="444"/>
      <c r="I50" s="444"/>
      <c r="J50" s="444"/>
      <c r="K50" s="237"/>
      <c r="L50" t="s">
        <v>12</v>
      </c>
    </row>
    <row r="51" spans="1:12" ht="12" hidden="1" customHeight="1">
      <c r="A51" s="139"/>
      <c r="B51" s="139"/>
      <c r="C51" s="139"/>
      <c r="D51" s="84"/>
      <c r="E51" s="84"/>
      <c r="F51" s="432"/>
      <c r="G51" s="432"/>
      <c r="H51" s="84"/>
      <c r="I51" s="84"/>
      <c r="J51" s="432"/>
      <c r="K51" s="238"/>
    </row>
    <row r="52" spans="1:12" ht="0.75" customHeight="1">
      <c r="A52" s="139"/>
      <c r="B52" s="139"/>
      <c r="C52" s="139"/>
      <c r="D52" s="113"/>
      <c r="E52" s="113"/>
      <c r="F52" s="113"/>
      <c r="G52" s="113"/>
      <c r="H52" s="113"/>
      <c r="I52" s="113"/>
      <c r="J52" s="113"/>
      <c r="K52" s="3"/>
    </row>
    <row r="53" spans="1:12">
      <c r="A53" s="884" t="s">
        <v>39</v>
      </c>
      <c r="B53" s="884"/>
      <c r="C53" s="6"/>
      <c r="D53" s="1"/>
      <c r="E53" s="1"/>
      <c r="F53" s="113"/>
      <c r="G53" s="113"/>
      <c r="H53" s="113"/>
      <c r="I53" s="113"/>
      <c r="J53" s="113"/>
      <c r="K53" s="3"/>
    </row>
    <row r="54" spans="1:12">
      <c r="A54" s="140">
        <f t="array" ref="A54">A1:K54</f>
        <v>0</v>
      </c>
      <c r="B54" s="140"/>
      <c r="C54" s="140"/>
      <c r="D54" s="58"/>
      <c r="E54" s="58"/>
      <c r="F54" s="431"/>
      <c r="G54" s="431"/>
      <c r="H54" s="431"/>
      <c r="I54" s="431"/>
      <c r="J54" s="431"/>
      <c r="K54" s="145"/>
    </row>
    <row r="55" spans="1:12">
      <c r="A55" s="140" t="s">
        <v>12</v>
      </c>
      <c r="B55" s="140"/>
      <c r="C55" s="140"/>
      <c r="D55" s="58"/>
      <c r="E55" s="58"/>
      <c r="F55" s="431"/>
      <c r="G55" s="431"/>
      <c r="H55" s="431"/>
      <c r="I55" s="431"/>
      <c r="J55" s="431"/>
      <c r="K55" s="145"/>
    </row>
    <row r="56" spans="1:12">
      <c r="A56" s="140" t="s">
        <v>12</v>
      </c>
      <c r="B56" s="140"/>
      <c r="C56" s="140"/>
      <c r="D56" s="94"/>
      <c r="E56" s="94"/>
      <c r="F56" s="94"/>
      <c r="G56" s="94"/>
      <c r="H56" s="94"/>
      <c r="I56" s="94"/>
      <c r="J56" s="94"/>
      <c r="K56" s="145"/>
    </row>
    <row r="57" spans="1:12">
      <c r="A57" s="140" t="s">
        <v>12</v>
      </c>
      <c r="B57" s="140"/>
      <c r="C57" s="140"/>
      <c r="D57" s="94"/>
      <c r="E57" s="94"/>
      <c r="F57" s="94"/>
      <c r="G57" s="94"/>
      <c r="H57" s="94"/>
      <c r="I57" s="94"/>
      <c r="J57" s="94"/>
      <c r="K57" s="145"/>
    </row>
    <row r="58" spans="1:12">
      <c r="A58" s="140" t="s">
        <v>12</v>
      </c>
      <c r="B58" s="140"/>
      <c r="C58" s="140"/>
      <c r="D58" s="94"/>
      <c r="E58" s="94"/>
      <c r="F58" s="94"/>
      <c r="G58" s="94"/>
      <c r="H58" s="94"/>
      <c r="I58" s="94"/>
      <c r="J58" s="94"/>
      <c r="K58" s="145"/>
    </row>
    <row r="59" spans="1:12">
      <c r="A59" s="140" t="s">
        <v>12</v>
      </c>
      <c r="B59" s="140"/>
      <c r="C59" s="140"/>
      <c r="D59" s="94"/>
      <c r="E59" s="94"/>
      <c r="F59" s="94"/>
      <c r="G59" s="94"/>
      <c r="H59" s="94"/>
      <c r="I59" s="94"/>
      <c r="J59" s="94"/>
      <c r="K59" s="145"/>
    </row>
    <row r="60" spans="1:12">
      <c r="A60" s="140" t="s">
        <v>12</v>
      </c>
      <c r="B60" s="140"/>
      <c r="C60" s="140"/>
      <c r="D60" s="94"/>
      <c r="E60" s="94"/>
      <c r="F60" s="94"/>
      <c r="G60" s="94"/>
      <c r="H60" s="94"/>
      <c r="I60" s="94"/>
      <c r="J60" s="94"/>
      <c r="K60" s="145"/>
    </row>
    <row r="61" spans="1:12">
      <c r="A61" s="140" t="s">
        <v>12</v>
      </c>
      <c r="B61" s="140"/>
      <c r="C61" s="140"/>
      <c r="D61" s="94"/>
      <c r="E61" s="94"/>
      <c r="F61" s="94"/>
      <c r="G61" s="94"/>
      <c r="H61" s="94"/>
      <c r="I61" s="94"/>
      <c r="J61" s="94"/>
      <c r="K61" s="145"/>
    </row>
    <row r="62" spans="1:12" ht="74.25" customHeight="1">
      <c r="A62" s="140" t="s">
        <v>12</v>
      </c>
      <c r="B62" s="140"/>
      <c r="C62" s="140"/>
      <c r="D62" s="94"/>
      <c r="E62" s="94"/>
      <c r="F62" s="94"/>
      <c r="G62" s="94"/>
      <c r="H62" s="94"/>
      <c r="I62" s="94"/>
      <c r="J62" s="94"/>
      <c r="K62" s="145"/>
    </row>
    <row r="63" spans="1:12">
      <c r="A63" s="4" t="s">
        <v>12</v>
      </c>
      <c r="D63" s="94"/>
      <c r="E63" s="94"/>
      <c r="F63" s="94"/>
      <c r="G63" s="94"/>
      <c r="H63" s="94"/>
      <c r="I63" s="94"/>
      <c r="J63" s="94"/>
      <c r="K63" s="145"/>
    </row>
    <row r="64" spans="1:12">
      <c r="D64" s="94"/>
      <c r="E64" s="94"/>
      <c r="F64" s="94"/>
      <c r="G64" s="94"/>
      <c r="H64" s="94"/>
      <c r="I64" s="94"/>
      <c r="J64" s="94"/>
      <c r="K64" s="145"/>
    </row>
    <row r="65" spans="1:11">
      <c r="A65" s="4" t="s">
        <v>12</v>
      </c>
      <c r="D65" s="94"/>
      <c r="E65" s="94"/>
      <c r="F65" s="94"/>
      <c r="G65" s="94"/>
      <c r="H65" s="94"/>
      <c r="I65" s="94"/>
      <c r="J65" s="94"/>
      <c r="K65" s="145"/>
    </row>
    <row r="66" spans="1:11">
      <c r="A66" s="4" t="s">
        <v>12</v>
      </c>
      <c r="D66" s="94"/>
      <c r="E66" s="94"/>
      <c r="F66" s="94"/>
      <c r="G66" s="94"/>
      <c r="H66" s="94"/>
      <c r="I66" s="94"/>
      <c r="J66" s="94"/>
      <c r="K66" s="145"/>
    </row>
    <row r="67" spans="1:11">
      <c r="D67" s="94"/>
      <c r="E67" s="94"/>
      <c r="F67" s="94"/>
      <c r="G67" s="94"/>
      <c r="H67" s="94"/>
      <c r="I67" s="94"/>
      <c r="J67" s="94"/>
      <c r="K67" s="145"/>
    </row>
    <row r="68" spans="1:11">
      <c r="D68" s="94"/>
      <c r="E68" s="94"/>
      <c r="F68" s="94"/>
      <c r="G68" s="94"/>
      <c r="H68" s="94"/>
      <c r="I68" s="94"/>
      <c r="J68" s="94"/>
      <c r="K68" s="145"/>
    </row>
    <row r="69" spans="1:11">
      <c r="D69" s="94"/>
      <c r="E69" s="94"/>
      <c r="F69" s="94"/>
      <c r="G69" s="94"/>
      <c r="H69" s="94"/>
      <c r="I69" s="94"/>
      <c r="J69" s="94"/>
      <c r="K69" s="145"/>
    </row>
    <row r="70" spans="1:11">
      <c r="D70" s="94"/>
      <c r="E70" s="94"/>
      <c r="F70" s="94"/>
      <c r="G70" s="94"/>
      <c r="H70" s="94"/>
      <c r="I70" s="94"/>
      <c r="J70" s="94"/>
      <c r="K70" s="145"/>
    </row>
    <row r="71" spans="1:11">
      <c r="D71" s="94"/>
      <c r="E71" s="94"/>
      <c r="F71" s="94"/>
      <c r="G71" s="94"/>
      <c r="H71" s="94"/>
      <c r="I71" s="94"/>
      <c r="J71" s="94"/>
      <c r="K71" s="145"/>
    </row>
    <row r="72" spans="1:11">
      <c r="D72" s="94"/>
      <c r="E72" s="94"/>
      <c r="F72" s="94"/>
      <c r="G72" s="94"/>
      <c r="H72" s="94"/>
      <c r="I72" s="94"/>
      <c r="J72" s="94"/>
      <c r="K72" s="145"/>
    </row>
    <row r="73" spans="1:11">
      <c r="D73" s="94"/>
      <c r="E73" s="94"/>
      <c r="F73" s="94"/>
      <c r="G73" s="94"/>
      <c r="H73" s="94"/>
      <c r="I73" s="94"/>
      <c r="J73" s="94"/>
      <c r="K73" s="145"/>
    </row>
    <row r="74" spans="1:11">
      <c r="D74" s="94"/>
      <c r="E74" s="94"/>
      <c r="F74" s="94"/>
      <c r="G74" s="94"/>
      <c r="H74" s="94"/>
      <c r="I74" s="94"/>
      <c r="J74" s="94"/>
      <c r="K74" s="145"/>
    </row>
    <row r="75" spans="1:11">
      <c r="D75" s="94"/>
      <c r="E75" s="94"/>
      <c r="F75" s="94"/>
      <c r="G75" s="94"/>
      <c r="H75" s="94"/>
      <c r="I75" s="94"/>
      <c r="J75" s="94"/>
      <c r="K75" s="145"/>
    </row>
    <row r="76" spans="1:11">
      <c r="D76" s="94"/>
      <c r="E76" s="94"/>
      <c r="F76" s="94"/>
      <c r="G76" s="94"/>
      <c r="H76" s="94"/>
      <c r="I76" s="94"/>
      <c r="J76" s="94"/>
      <c r="K76" s="145"/>
    </row>
    <row r="77" spans="1:11">
      <c r="D77" s="94"/>
      <c r="E77" s="94"/>
      <c r="F77" s="94"/>
      <c r="G77" s="94"/>
      <c r="H77" s="94"/>
      <c r="I77" s="94"/>
      <c r="J77" s="94"/>
      <c r="K77" s="145"/>
    </row>
    <row r="78" spans="1:11">
      <c r="D78" s="94"/>
      <c r="E78" s="94"/>
      <c r="F78" s="94"/>
      <c r="G78" s="94"/>
      <c r="H78" s="94"/>
      <c r="I78" s="94"/>
      <c r="J78" s="94"/>
      <c r="K78" s="145"/>
    </row>
    <row r="79" spans="1:11">
      <c r="D79" s="94"/>
      <c r="E79" s="94"/>
      <c r="F79" s="94"/>
      <c r="G79" s="94"/>
      <c r="H79" s="94"/>
      <c r="I79" s="94"/>
      <c r="J79" s="94"/>
      <c r="K79" s="145"/>
    </row>
    <row r="80" spans="1:11">
      <c r="D80" s="94"/>
      <c r="E80" s="94"/>
      <c r="F80" s="94"/>
      <c r="G80" s="94"/>
      <c r="H80" s="94"/>
      <c r="I80" s="94"/>
      <c r="J80" s="94"/>
      <c r="K80" s="145"/>
    </row>
    <row r="81" spans="4:11">
      <c r="D81" s="94"/>
      <c r="E81" s="94"/>
      <c r="F81" s="94"/>
      <c r="G81" s="94"/>
      <c r="H81" s="94"/>
      <c r="I81" s="94"/>
      <c r="J81" s="94"/>
      <c r="K81" s="145"/>
    </row>
    <row r="82" spans="4:11">
      <c r="D82" s="94"/>
      <c r="E82" s="94"/>
      <c r="F82" s="94"/>
      <c r="G82" s="94"/>
      <c r="H82" s="94"/>
      <c r="I82" s="94"/>
      <c r="J82" s="94"/>
      <c r="K82" s="145"/>
    </row>
    <row r="83" spans="4:11">
      <c r="D83" s="94"/>
      <c r="E83" s="94"/>
      <c r="F83" s="94"/>
      <c r="G83" s="94"/>
      <c r="H83" s="94"/>
      <c r="I83" s="94"/>
      <c r="J83" s="94"/>
      <c r="K83" s="145"/>
    </row>
    <row r="84" spans="4:11">
      <c r="D84" s="94"/>
      <c r="E84" s="94"/>
      <c r="F84" s="94"/>
      <c r="G84" s="94"/>
      <c r="H84" s="94"/>
      <c r="I84" s="94"/>
      <c r="J84" s="94"/>
      <c r="K84" s="145"/>
    </row>
    <row r="85" spans="4:11">
      <c r="D85" s="94"/>
      <c r="E85" s="94"/>
      <c r="F85" s="94"/>
      <c r="G85" s="94"/>
      <c r="H85" s="94"/>
      <c r="I85" s="94"/>
      <c r="J85" s="94"/>
      <c r="K85" s="145"/>
    </row>
    <row r="86" spans="4:11">
      <c r="D86" s="94"/>
      <c r="E86" s="94"/>
      <c r="F86" s="94"/>
      <c r="G86" s="94"/>
      <c r="H86" s="94"/>
      <c r="I86" s="94"/>
      <c r="J86" s="94"/>
      <c r="K86" s="145"/>
    </row>
    <row r="87" spans="4:11">
      <c r="D87" s="94"/>
      <c r="E87" s="94"/>
      <c r="F87" s="94"/>
      <c r="G87" s="94"/>
      <c r="H87" s="94"/>
      <c r="I87" s="94"/>
      <c r="J87" s="94"/>
      <c r="K87" s="145"/>
    </row>
    <row r="88" spans="4:11">
      <c r="D88" s="94"/>
      <c r="E88" s="94"/>
      <c r="F88" s="94"/>
      <c r="G88" s="94"/>
      <c r="H88" s="94"/>
      <c r="I88" s="94"/>
      <c r="J88" s="94"/>
      <c r="K88" s="145"/>
    </row>
    <row r="89" spans="4:11">
      <c r="D89" s="94"/>
      <c r="E89" s="94"/>
      <c r="F89" s="94"/>
      <c r="G89" s="94"/>
      <c r="H89" s="94"/>
      <c r="I89" s="94"/>
      <c r="J89" s="94"/>
      <c r="K89" s="145"/>
    </row>
    <row r="90" spans="4:11">
      <c r="D90" s="94"/>
      <c r="E90" s="94"/>
      <c r="F90" s="94"/>
      <c r="G90" s="94"/>
      <c r="H90" s="94"/>
      <c r="I90" s="94"/>
      <c r="J90" s="94"/>
      <c r="K90" s="145"/>
    </row>
    <row r="91" spans="4:11">
      <c r="D91" s="94"/>
      <c r="E91" s="94"/>
      <c r="F91" s="94"/>
      <c r="G91" s="94"/>
      <c r="H91" s="94"/>
      <c r="I91" s="94"/>
      <c r="J91" s="94"/>
      <c r="K91" s="145"/>
    </row>
    <row r="92" spans="4:11">
      <c r="D92" s="94"/>
      <c r="E92" s="94"/>
      <c r="F92" s="94"/>
      <c r="G92" s="94"/>
      <c r="H92" s="94"/>
      <c r="I92" s="94"/>
      <c r="J92" s="94"/>
      <c r="K92" s="145"/>
    </row>
    <row r="93" spans="4:11">
      <c r="D93" s="94"/>
      <c r="E93" s="94"/>
      <c r="F93" s="94"/>
      <c r="G93" s="94"/>
      <c r="H93" s="94"/>
      <c r="I93" s="94"/>
      <c r="J93" s="94"/>
      <c r="K93" s="145"/>
    </row>
    <row r="94" spans="4:11">
      <c r="D94" s="94"/>
      <c r="E94" s="94"/>
      <c r="F94" s="94"/>
      <c r="G94" s="94"/>
      <c r="H94" s="94"/>
      <c r="I94" s="94"/>
      <c r="J94" s="94"/>
      <c r="K94" s="145"/>
    </row>
    <row r="95" spans="4:11">
      <c r="D95" s="94"/>
      <c r="E95" s="94"/>
      <c r="F95" s="94"/>
      <c r="G95" s="94"/>
      <c r="H95" s="94"/>
      <c r="I95" s="94"/>
      <c r="J95" s="94"/>
      <c r="K95" s="145"/>
    </row>
    <row r="96" spans="4:11">
      <c r="D96" s="94"/>
      <c r="E96" s="94"/>
      <c r="F96" s="94"/>
      <c r="G96" s="94"/>
      <c r="H96" s="94"/>
      <c r="I96" s="94"/>
      <c r="J96" s="94"/>
      <c r="K96" s="145"/>
    </row>
    <row r="97" spans="4:11">
      <c r="D97" s="94"/>
      <c r="E97" s="94"/>
      <c r="F97" s="94"/>
      <c r="G97" s="94"/>
      <c r="H97" s="94"/>
      <c r="I97" s="94"/>
      <c r="J97" s="94"/>
      <c r="K97" s="145"/>
    </row>
    <row r="98" spans="4:11">
      <c r="D98" s="94"/>
      <c r="E98" s="94"/>
      <c r="F98" s="94"/>
      <c r="G98" s="94"/>
      <c r="H98" s="94"/>
      <c r="I98" s="94"/>
      <c r="J98" s="94"/>
      <c r="K98" s="145"/>
    </row>
    <row r="99" spans="4:11">
      <c r="D99" s="94"/>
      <c r="E99" s="94"/>
      <c r="F99" s="94"/>
      <c r="G99" s="94"/>
      <c r="H99" s="94"/>
      <c r="I99" s="94"/>
      <c r="J99" s="94"/>
      <c r="K99" s="145"/>
    </row>
    <row r="100" spans="4:11">
      <c r="D100" s="94"/>
      <c r="E100" s="94"/>
      <c r="F100" s="94"/>
      <c r="G100" s="94"/>
      <c r="H100" s="94"/>
      <c r="I100" s="94"/>
      <c r="J100" s="94"/>
      <c r="K100" s="145"/>
    </row>
    <row r="101" spans="4:11">
      <c r="D101" s="94"/>
      <c r="E101" s="94"/>
      <c r="F101" s="94"/>
      <c r="G101" s="94"/>
      <c r="H101" s="94"/>
      <c r="I101" s="94"/>
      <c r="J101" s="94"/>
      <c r="K101" s="145"/>
    </row>
    <row r="102" spans="4:11">
      <c r="D102" s="94"/>
      <c r="E102" s="94"/>
      <c r="F102" s="94"/>
      <c r="G102" s="94"/>
      <c r="H102" s="94"/>
      <c r="I102" s="94"/>
      <c r="J102" s="94"/>
      <c r="K102" s="145"/>
    </row>
    <row r="103" spans="4:11">
      <c r="D103" s="94"/>
      <c r="E103" s="94"/>
      <c r="F103" s="94"/>
      <c r="G103" s="94"/>
      <c r="H103" s="94"/>
      <c r="I103" s="94"/>
      <c r="J103" s="94"/>
      <c r="K103" s="145"/>
    </row>
    <row r="104" spans="4:11">
      <c r="D104" s="94"/>
      <c r="E104" s="94"/>
      <c r="F104" s="94"/>
      <c r="G104" s="94"/>
      <c r="H104" s="94"/>
      <c r="I104" s="94"/>
      <c r="J104" s="94"/>
      <c r="K104" s="145"/>
    </row>
    <row r="105" spans="4:11">
      <c r="D105" s="94"/>
      <c r="E105" s="94"/>
      <c r="F105" s="94"/>
      <c r="G105" s="94"/>
      <c r="H105" s="94"/>
      <c r="I105" s="94"/>
      <c r="J105" s="94"/>
      <c r="K105" s="145"/>
    </row>
    <row r="106" spans="4:11">
      <c r="D106" s="94"/>
      <c r="E106" s="94"/>
      <c r="F106" s="94"/>
      <c r="G106" s="94"/>
      <c r="H106" s="94"/>
      <c r="I106" s="94"/>
      <c r="J106" s="94"/>
      <c r="K106" s="145"/>
    </row>
    <row r="107" spans="4:11">
      <c r="D107" s="94"/>
      <c r="E107" s="94"/>
      <c r="F107" s="94"/>
      <c r="G107" s="94"/>
      <c r="H107" s="94"/>
      <c r="I107" s="94"/>
      <c r="J107" s="94"/>
      <c r="K107" s="145"/>
    </row>
    <row r="108" spans="4:11">
      <c r="D108" s="94"/>
      <c r="E108" s="94"/>
      <c r="F108" s="94"/>
      <c r="G108" s="94"/>
      <c r="H108" s="94"/>
      <c r="I108" s="94"/>
      <c r="J108" s="94"/>
      <c r="K108" s="145"/>
    </row>
    <row r="109" spans="4:11">
      <c r="D109" s="94"/>
      <c r="E109" s="94"/>
      <c r="F109" s="94"/>
      <c r="G109" s="94"/>
      <c r="H109" s="94"/>
      <c r="I109" s="94"/>
      <c r="J109" s="94"/>
      <c r="K109" s="145"/>
    </row>
    <row r="110" spans="4:11">
      <c r="D110" s="94"/>
      <c r="E110" s="94"/>
      <c r="F110" s="94"/>
      <c r="G110" s="94"/>
      <c r="H110" s="94"/>
      <c r="I110" s="94"/>
      <c r="J110" s="94"/>
      <c r="K110" s="145"/>
    </row>
    <row r="111" spans="4:11">
      <c r="D111" s="94"/>
      <c r="E111" s="94"/>
      <c r="F111" s="94"/>
      <c r="G111" s="94"/>
      <c r="H111" s="94"/>
      <c r="I111" s="94"/>
      <c r="J111" s="94"/>
      <c r="K111" s="145"/>
    </row>
    <row r="112" spans="4:11">
      <c r="D112" s="94"/>
      <c r="E112" s="94"/>
      <c r="F112" s="94"/>
      <c r="G112" s="94"/>
      <c r="H112" s="94"/>
      <c r="I112" s="94"/>
      <c r="J112" s="94"/>
      <c r="K112" s="145"/>
    </row>
    <row r="113" spans="4:11">
      <c r="D113" s="94"/>
      <c r="E113" s="94"/>
      <c r="F113" s="94"/>
      <c r="G113" s="94"/>
      <c r="H113" s="94"/>
      <c r="I113" s="94"/>
      <c r="J113" s="94"/>
      <c r="K113" s="145"/>
    </row>
    <row r="114" spans="4:11">
      <c r="D114" s="94"/>
      <c r="E114" s="94"/>
      <c r="F114" s="94"/>
      <c r="G114" s="94"/>
      <c r="H114" s="94"/>
      <c r="I114" s="94"/>
      <c r="J114" s="94"/>
      <c r="K114" s="145"/>
    </row>
    <row r="115" spans="4:11">
      <c r="D115" s="94"/>
      <c r="E115" s="94"/>
      <c r="F115" s="94"/>
      <c r="G115" s="94"/>
      <c r="H115" s="94"/>
      <c r="I115" s="94"/>
      <c r="J115" s="94"/>
      <c r="K115" s="145"/>
    </row>
    <row r="116" spans="4:11">
      <c r="D116" s="94"/>
      <c r="E116" s="94"/>
      <c r="F116" s="94"/>
      <c r="G116" s="94"/>
      <c r="H116" s="94"/>
      <c r="I116" s="94"/>
      <c r="J116" s="94"/>
      <c r="K116" s="145"/>
    </row>
    <row r="117" spans="4:11">
      <c r="D117" s="94"/>
      <c r="E117" s="94"/>
      <c r="F117" s="94"/>
      <c r="G117" s="94"/>
      <c r="H117" s="94"/>
      <c r="I117" s="94"/>
      <c r="J117" s="94"/>
      <c r="K117" s="145"/>
    </row>
    <row r="118" spans="4:11">
      <c r="D118" s="94"/>
      <c r="E118" s="94"/>
      <c r="F118" s="94"/>
      <c r="G118" s="94"/>
      <c r="H118" s="94"/>
      <c r="I118" s="94"/>
      <c r="J118" s="94"/>
      <c r="K118" s="145"/>
    </row>
    <row r="119" spans="4:11">
      <c r="D119" s="94"/>
      <c r="E119" s="94"/>
      <c r="F119" s="94"/>
      <c r="G119" s="94"/>
      <c r="H119" s="94"/>
      <c r="I119" s="94"/>
      <c r="J119" s="94"/>
      <c r="K119" s="145"/>
    </row>
    <row r="120" spans="4:11">
      <c r="D120" s="94"/>
      <c r="E120" s="94"/>
      <c r="F120" s="94"/>
      <c r="G120" s="94"/>
      <c r="H120" s="94"/>
      <c r="I120" s="94"/>
      <c r="J120" s="94"/>
      <c r="K120" s="145"/>
    </row>
    <row r="121" spans="4:11">
      <c r="D121" s="94"/>
      <c r="E121" s="94"/>
      <c r="F121" s="94"/>
      <c r="G121" s="94"/>
      <c r="H121" s="94"/>
      <c r="I121" s="94"/>
      <c r="J121" s="94"/>
      <c r="K121" s="145"/>
    </row>
    <row r="122" spans="4:11">
      <c r="K122" s="145"/>
    </row>
    <row r="123" spans="4:11">
      <c r="K123" s="145"/>
    </row>
    <row r="124" spans="4:11">
      <c r="K124" s="145"/>
    </row>
    <row r="125" spans="4:11">
      <c r="K125" s="145"/>
    </row>
    <row r="126" spans="4:11">
      <c r="K126" s="145"/>
    </row>
    <row r="127" spans="4:11">
      <c r="K127" s="145"/>
    </row>
    <row r="128" spans="4:11">
      <c r="K128" s="145"/>
    </row>
    <row r="129" spans="11:11">
      <c r="K129" s="145"/>
    </row>
    <row r="130" spans="11:11">
      <c r="K130" s="145"/>
    </row>
    <row r="131" spans="11:11">
      <c r="K131" s="145"/>
    </row>
    <row r="132" spans="11:11">
      <c r="K132" s="145"/>
    </row>
    <row r="133" spans="11:11">
      <c r="K133" s="145"/>
    </row>
    <row r="134" spans="11:11">
      <c r="K134" s="145"/>
    </row>
    <row r="135" spans="11:11">
      <c r="K135" s="145"/>
    </row>
    <row r="136" spans="11:11">
      <c r="K136" s="145"/>
    </row>
    <row r="137" spans="11:11">
      <c r="K137" s="145"/>
    </row>
    <row r="138" spans="11:11">
      <c r="K138" s="145"/>
    </row>
    <row r="139" spans="11:11">
      <c r="K139" s="145"/>
    </row>
    <row r="140" spans="11:11">
      <c r="K140" s="145"/>
    </row>
    <row r="141" spans="11:11">
      <c r="K141" s="145"/>
    </row>
    <row r="142" spans="11:11">
      <c r="K142" s="145"/>
    </row>
    <row r="143" spans="11:11">
      <c r="K143" s="145"/>
    </row>
    <row r="144" spans="11:11">
      <c r="K144" s="145"/>
    </row>
    <row r="145" spans="11:11">
      <c r="K145" s="145"/>
    </row>
    <row r="146" spans="11:11">
      <c r="K146" s="145"/>
    </row>
    <row r="147" spans="11:11">
      <c r="K147" s="145"/>
    </row>
    <row r="148" spans="11:11">
      <c r="K148" s="145"/>
    </row>
    <row r="149" spans="11:11">
      <c r="K149" s="145"/>
    </row>
    <row r="150" spans="11:11">
      <c r="K150" s="145"/>
    </row>
    <row r="151" spans="11:11">
      <c r="K151" s="145"/>
    </row>
    <row r="152" spans="11:11">
      <c r="K152" s="145"/>
    </row>
    <row r="153" spans="11:11">
      <c r="K153" s="145"/>
    </row>
    <row r="154" spans="11:11">
      <c r="K154" s="145"/>
    </row>
    <row r="155" spans="11:11">
      <c r="K155" s="145"/>
    </row>
    <row r="156" spans="11:11">
      <c r="K156" s="145"/>
    </row>
    <row r="157" spans="11:11">
      <c r="K157" s="145"/>
    </row>
    <row r="158" spans="11:11">
      <c r="K158" s="145"/>
    </row>
    <row r="159" spans="11:11">
      <c r="K159" s="145"/>
    </row>
    <row r="160" spans="11:11">
      <c r="K160" s="145"/>
    </row>
    <row r="161" spans="11:11">
      <c r="K161" s="145"/>
    </row>
    <row r="162" spans="11:11">
      <c r="K162" s="145"/>
    </row>
    <row r="163" spans="11:11">
      <c r="K163" s="145"/>
    </row>
    <row r="164" spans="11:11">
      <c r="K164" s="145"/>
    </row>
    <row r="165" spans="11:11">
      <c r="K165" s="145"/>
    </row>
    <row r="166" spans="11:11">
      <c r="K166" s="145"/>
    </row>
    <row r="167" spans="11:11">
      <c r="K167" s="145"/>
    </row>
    <row r="168" spans="11:11">
      <c r="K168" s="145"/>
    </row>
    <row r="169" spans="11:11">
      <c r="K169" s="145"/>
    </row>
    <row r="170" spans="11:11">
      <c r="K170" s="145"/>
    </row>
    <row r="171" spans="11:11">
      <c r="K171" s="145"/>
    </row>
    <row r="172" spans="11:11">
      <c r="K172" s="145"/>
    </row>
    <row r="173" spans="11:11">
      <c r="K173" s="145"/>
    </row>
    <row r="174" spans="11:11">
      <c r="K174" s="145"/>
    </row>
    <row r="175" spans="11:11">
      <c r="K175" s="145"/>
    </row>
    <row r="176" spans="11:11">
      <c r="K176" s="145"/>
    </row>
    <row r="177" spans="11:11">
      <c r="K177" s="145"/>
    </row>
    <row r="178" spans="11:11">
      <c r="K178" s="145"/>
    </row>
    <row r="179" spans="11:11">
      <c r="K179" s="145"/>
    </row>
    <row r="180" spans="11:11">
      <c r="K180" s="145"/>
    </row>
    <row r="181" spans="11:11">
      <c r="K181" s="145"/>
    </row>
  </sheetData>
  <mergeCells count="9">
    <mergeCell ref="A53:B53"/>
    <mergeCell ref="A7:A8"/>
    <mergeCell ref="K7:K8"/>
    <mergeCell ref="A2:K2"/>
    <mergeCell ref="A3:K3"/>
    <mergeCell ref="A4:K4"/>
    <mergeCell ref="A5:K5"/>
    <mergeCell ref="B7:H7"/>
    <mergeCell ref="I7:J7"/>
  </mergeCells>
  <pageMargins left="0.196850393700787" right="7.8740157480315001E-2" top="0.98425196850393704" bottom="0.78740157480314998" header="0.511811023622047" footer="0.511811023622047"/>
  <pageSetup scale="75" firstPageNumber="0" orientation="landscape" useFirstPageNumber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7">
    <tabColor theme="6" tint="0.59999389629810485"/>
  </sheetPr>
  <dimension ref="A1:U203"/>
  <sheetViews>
    <sheetView showGridLines="0" showZeros="0" topLeftCell="E160" zoomScale="106" zoomScaleNormal="106" workbookViewId="0">
      <selection activeCell="O50" sqref="O50"/>
    </sheetView>
  </sheetViews>
  <sheetFormatPr baseColWidth="10" defaultColWidth="11.42578125" defaultRowHeight="12.75"/>
  <cols>
    <col min="1" max="1" width="4.85546875" style="93" customWidth="1"/>
    <col min="2" max="2" width="33.42578125" style="93" customWidth="1"/>
    <col min="3" max="3" width="13" style="93" customWidth="1"/>
    <col min="4" max="4" width="13.85546875" style="93" hidden="1" customWidth="1"/>
    <col min="5" max="5" width="15.28515625" style="130" customWidth="1"/>
    <col min="6" max="6" width="14.42578125" style="130" customWidth="1"/>
    <col min="7" max="7" width="14" style="130" customWidth="1"/>
    <col min="8" max="8" width="13.42578125" style="130" customWidth="1"/>
    <col min="9" max="9" width="14.85546875" style="130" customWidth="1"/>
    <col min="10" max="10" width="14.28515625" style="130" customWidth="1"/>
    <col min="11" max="12" width="17.140625" style="130" customWidth="1"/>
    <col min="13" max="13" width="12.5703125" style="613" customWidth="1"/>
    <col min="14" max="14" width="0.42578125" hidden="1" customWidth="1"/>
    <col min="15" max="15" width="15.85546875" customWidth="1"/>
    <col min="16" max="16" width="15.42578125" customWidth="1"/>
    <col min="17" max="17" width="12.42578125" customWidth="1"/>
  </cols>
  <sheetData>
    <row r="1" spans="1:17" hidden="1"/>
    <row r="2" spans="1:17" ht="15.75">
      <c r="A2" s="846" t="s">
        <v>60</v>
      </c>
      <c r="B2" s="846"/>
      <c r="C2" s="846"/>
      <c r="D2" s="846"/>
      <c r="E2" s="846"/>
      <c r="F2" s="846"/>
      <c r="G2" s="846"/>
      <c r="H2" s="846"/>
      <c r="I2" s="846"/>
      <c r="J2" s="846"/>
      <c r="K2" s="846"/>
      <c r="L2" s="846"/>
      <c r="M2" s="846"/>
    </row>
    <row r="3" spans="1:17" ht="15.75">
      <c r="A3" s="846" t="s">
        <v>61</v>
      </c>
      <c r="B3" s="846"/>
      <c r="C3" s="846"/>
      <c r="D3" s="846"/>
      <c r="E3" s="846"/>
      <c r="F3" s="846"/>
      <c r="G3" s="846"/>
      <c r="H3" s="846"/>
      <c r="I3" s="846"/>
      <c r="J3" s="846"/>
      <c r="K3" s="846"/>
      <c r="L3" s="846"/>
      <c r="M3" s="846"/>
    </row>
    <row r="4" spans="1:17" ht="15">
      <c r="A4" s="847" t="s">
        <v>179</v>
      </c>
      <c r="B4" s="847"/>
      <c r="C4" s="847"/>
      <c r="D4" s="847"/>
      <c r="E4" s="847"/>
      <c r="F4" s="847"/>
      <c r="G4" s="847"/>
      <c r="H4" s="847"/>
      <c r="I4" s="847"/>
      <c r="J4" s="847"/>
      <c r="K4" s="847"/>
      <c r="L4" s="847"/>
      <c r="M4" s="847"/>
      <c r="P4" t="s">
        <v>12</v>
      </c>
    </row>
    <row r="5" spans="1:17" ht="15">
      <c r="A5" s="847" t="s">
        <v>643</v>
      </c>
      <c r="B5" s="847"/>
      <c r="C5" s="847"/>
      <c r="D5" s="847"/>
      <c r="E5" s="847"/>
      <c r="F5" s="847"/>
      <c r="G5" s="847"/>
      <c r="H5" s="847"/>
      <c r="I5" s="847"/>
      <c r="J5" s="847"/>
      <c r="K5" s="847"/>
      <c r="L5" s="847"/>
      <c r="M5" s="847"/>
    </row>
    <row r="6" spans="1:17" ht="6.75" customHeight="1">
      <c r="A6" s="94"/>
      <c r="B6" s="94"/>
      <c r="C6" s="94"/>
      <c r="D6" s="94"/>
      <c r="E6" s="456"/>
      <c r="F6" s="456"/>
      <c r="G6" s="456"/>
      <c r="H6" s="456"/>
      <c r="I6" s="456"/>
      <c r="J6" s="456"/>
      <c r="K6" s="456"/>
      <c r="L6" s="456"/>
      <c r="M6" s="614"/>
    </row>
    <row r="7" spans="1:17" ht="6" customHeight="1">
      <c r="A7" s="94"/>
      <c r="B7" s="94"/>
      <c r="C7" s="94"/>
      <c r="D7" s="94"/>
      <c r="E7" s="456"/>
      <c r="F7" s="456"/>
      <c r="G7" s="456"/>
      <c r="H7" s="456"/>
      <c r="I7" s="456"/>
      <c r="J7" s="456"/>
      <c r="K7" s="456"/>
      <c r="L7" s="456"/>
      <c r="M7" s="614"/>
    </row>
    <row r="8" spans="1:17" ht="15.75" customHeight="1">
      <c r="A8" s="896" t="s">
        <v>180</v>
      </c>
      <c r="B8" s="896" t="s">
        <v>0</v>
      </c>
      <c r="C8" s="894" t="s">
        <v>48</v>
      </c>
      <c r="D8" s="894"/>
      <c r="E8" s="894"/>
      <c r="F8" s="894"/>
      <c r="G8" s="895" t="s">
        <v>181</v>
      </c>
      <c r="H8" s="895"/>
      <c r="I8" s="897" t="s">
        <v>182</v>
      </c>
      <c r="J8" s="897" t="s">
        <v>183</v>
      </c>
      <c r="K8" s="901" t="s">
        <v>601</v>
      </c>
      <c r="L8" s="901"/>
      <c r="M8" s="898" t="s">
        <v>184</v>
      </c>
    </row>
    <row r="9" spans="1:17" ht="4.5" hidden="1" customHeight="1">
      <c r="A9" s="896"/>
      <c r="B9" s="896"/>
      <c r="C9" s="894"/>
      <c r="D9" s="894"/>
      <c r="E9" s="894"/>
      <c r="F9" s="894"/>
      <c r="G9" s="895"/>
      <c r="H9" s="895"/>
      <c r="I9" s="897"/>
      <c r="J9" s="897"/>
      <c r="K9" s="565"/>
      <c r="L9" s="565"/>
      <c r="M9" s="899"/>
    </row>
    <row r="10" spans="1:17" ht="23.25" customHeight="1">
      <c r="A10" s="896"/>
      <c r="B10" s="896"/>
      <c r="C10" s="566" t="s">
        <v>2</v>
      </c>
      <c r="D10" s="567" t="s">
        <v>534</v>
      </c>
      <c r="E10" s="566" t="s">
        <v>3</v>
      </c>
      <c r="F10" s="566" t="s">
        <v>24</v>
      </c>
      <c r="G10" s="595" t="s">
        <v>65</v>
      </c>
      <c r="H10" s="595" t="s">
        <v>113</v>
      </c>
      <c r="I10" s="897"/>
      <c r="J10" s="897"/>
      <c r="K10" s="596" t="s">
        <v>50</v>
      </c>
      <c r="L10" s="596" t="s">
        <v>51</v>
      </c>
      <c r="M10" s="900"/>
    </row>
    <row r="11" spans="1:17" ht="19.5" customHeight="1">
      <c r="A11" s="398" t="s">
        <v>185</v>
      </c>
      <c r="B11" s="399" t="s">
        <v>186</v>
      </c>
      <c r="C11" s="400">
        <v>125040406</v>
      </c>
      <c r="D11" s="401"/>
      <c r="E11" s="671">
        <v>124852169</v>
      </c>
      <c r="F11" s="672">
        <v>53003512</v>
      </c>
      <c r="G11" s="672">
        <v>9344497.8099999987</v>
      </c>
      <c r="H11" s="673">
        <v>44368061.449999996</v>
      </c>
      <c r="I11" s="672">
        <v>43863605.700000003</v>
      </c>
      <c r="J11" s="672">
        <v>43094731.670000002</v>
      </c>
      <c r="K11" s="672">
        <v>8635450.5500000045</v>
      </c>
      <c r="L11" s="672">
        <v>80484107.550000012</v>
      </c>
      <c r="M11" s="402">
        <v>83.707776665817917</v>
      </c>
      <c r="N11" s="14" t="s">
        <v>12</v>
      </c>
      <c r="O11" t="s">
        <v>12</v>
      </c>
      <c r="P11" s="1">
        <v>0</v>
      </c>
      <c r="Q11" s="1" t="s">
        <v>12</v>
      </c>
    </row>
    <row r="12" spans="1:17" ht="17.25" customHeight="1">
      <c r="A12" s="95" t="s">
        <v>187</v>
      </c>
      <c r="B12" s="96" t="s">
        <v>188</v>
      </c>
      <c r="C12" s="271">
        <v>82014910</v>
      </c>
      <c r="D12" s="263"/>
      <c r="E12" s="674">
        <v>81289265</v>
      </c>
      <c r="F12" s="97">
        <v>34258745</v>
      </c>
      <c r="G12" s="97">
        <v>6678399.5</v>
      </c>
      <c r="H12" s="675">
        <v>29479343.549999997</v>
      </c>
      <c r="I12" s="97">
        <v>29476956.130000003</v>
      </c>
      <c r="J12" s="97">
        <v>29479343.550000001</v>
      </c>
      <c r="K12" s="97">
        <v>4779401.450000003</v>
      </c>
      <c r="L12" s="97">
        <v>51809921.450000003</v>
      </c>
      <c r="M12" s="105">
        <v>86.049105272245072</v>
      </c>
      <c r="Q12" t="s">
        <v>12</v>
      </c>
    </row>
    <row r="13" spans="1:17">
      <c r="A13" s="98" t="s">
        <v>189</v>
      </c>
      <c r="B13" s="99" t="s">
        <v>188</v>
      </c>
      <c r="C13" s="272">
        <v>71448892</v>
      </c>
      <c r="D13" s="264"/>
      <c r="E13" s="676">
        <v>70849912</v>
      </c>
      <c r="F13" s="100">
        <v>28267842</v>
      </c>
      <c r="G13" s="100">
        <v>5500455.7000000002</v>
      </c>
      <c r="H13" s="677">
        <v>26559151.939999998</v>
      </c>
      <c r="I13" s="100">
        <v>26559151.940000001</v>
      </c>
      <c r="J13" s="100">
        <v>26559151.940000001</v>
      </c>
      <c r="K13" s="100">
        <v>1708690.0600000024</v>
      </c>
      <c r="L13" s="100">
        <v>44290760.060000002</v>
      </c>
      <c r="M13" s="106">
        <v>93.955357257197065</v>
      </c>
      <c r="O13" t="s">
        <v>12</v>
      </c>
    </row>
    <row r="14" spans="1:17">
      <c r="A14" s="98" t="s">
        <v>190</v>
      </c>
      <c r="B14" s="99" t="s">
        <v>191</v>
      </c>
      <c r="C14" s="272">
        <v>3449605</v>
      </c>
      <c r="D14" s="264"/>
      <c r="E14" s="676">
        <v>3187485</v>
      </c>
      <c r="F14" s="100">
        <v>1178374</v>
      </c>
      <c r="G14" s="100">
        <v>215106.04</v>
      </c>
      <c r="H14" s="677">
        <v>905598.55</v>
      </c>
      <c r="I14" s="678">
        <v>905598.55</v>
      </c>
      <c r="J14" s="100">
        <v>905598.55</v>
      </c>
      <c r="K14" s="100">
        <v>272775.44999999995</v>
      </c>
      <c r="L14" s="100">
        <v>2281886.4500000002</v>
      </c>
      <c r="M14" s="106">
        <v>76.85153864562524</v>
      </c>
    </row>
    <row r="15" spans="1:17">
      <c r="A15" s="98" t="s">
        <v>192</v>
      </c>
      <c r="B15" s="99" t="s">
        <v>193</v>
      </c>
      <c r="C15" s="272">
        <v>7116413</v>
      </c>
      <c r="D15" s="264"/>
      <c r="E15" s="676">
        <v>7251868</v>
      </c>
      <c r="F15" s="100">
        <v>4812529</v>
      </c>
      <c r="G15" s="100">
        <v>962837.76</v>
      </c>
      <c r="H15" s="677">
        <v>2014593.06</v>
      </c>
      <c r="I15" s="100">
        <v>2012205.64</v>
      </c>
      <c r="J15" s="100">
        <v>2014593.06</v>
      </c>
      <c r="K15" s="100">
        <v>2797935.94</v>
      </c>
      <c r="L15" s="100">
        <v>5237274.9399999995</v>
      </c>
      <c r="M15" s="106">
        <v>41.861421718186008</v>
      </c>
    </row>
    <row r="16" spans="1:17" ht="15" customHeight="1">
      <c r="A16" s="101" t="s">
        <v>194</v>
      </c>
      <c r="B16" s="96" t="s">
        <v>195</v>
      </c>
      <c r="C16" s="271">
        <v>17802407</v>
      </c>
      <c r="D16" s="263"/>
      <c r="E16" s="674">
        <v>17635407</v>
      </c>
      <c r="F16" s="97">
        <v>7033877</v>
      </c>
      <c r="G16" s="97">
        <v>1331073.1299999999</v>
      </c>
      <c r="H16" s="675">
        <v>6689773.79</v>
      </c>
      <c r="I16" s="97">
        <v>6689773.79</v>
      </c>
      <c r="J16" s="97">
        <v>6689773.79</v>
      </c>
      <c r="K16" s="97">
        <v>344103.20999999996</v>
      </c>
      <c r="L16" s="97">
        <v>10945633.210000001</v>
      </c>
      <c r="M16" s="105">
        <v>95.107915449758366</v>
      </c>
    </row>
    <row r="17" spans="1:14" ht="13.9" customHeight="1">
      <c r="A17" s="98" t="s">
        <v>196</v>
      </c>
      <c r="B17" s="99" t="s">
        <v>197</v>
      </c>
      <c r="C17" s="272">
        <v>169242</v>
      </c>
      <c r="D17" s="264"/>
      <c r="E17" s="676">
        <v>169242</v>
      </c>
      <c r="F17" s="100">
        <v>44687</v>
      </c>
      <c r="G17" s="100">
        <v>8949.4500000000007</v>
      </c>
      <c r="H17" s="677">
        <v>31217.26</v>
      </c>
      <c r="I17" s="100">
        <v>31217.26</v>
      </c>
      <c r="J17" s="100">
        <v>31217.26</v>
      </c>
      <c r="K17" s="100">
        <v>13469.740000000002</v>
      </c>
      <c r="L17" s="100">
        <v>138024.74</v>
      </c>
      <c r="M17" s="106">
        <v>69.857587217759075</v>
      </c>
    </row>
    <row r="18" spans="1:14" ht="13.9" customHeight="1">
      <c r="A18" s="102" t="s">
        <v>198</v>
      </c>
      <c r="B18" s="99" t="s">
        <v>199</v>
      </c>
      <c r="C18" s="272">
        <v>1094100</v>
      </c>
      <c r="D18" s="264"/>
      <c r="E18" s="676">
        <v>1109100</v>
      </c>
      <c r="F18" s="100">
        <v>470875</v>
      </c>
      <c r="G18" s="679">
        <v>75895</v>
      </c>
      <c r="H18" s="677">
        <v>398325.04000000004</v>
      </c>
      <c r="I18" s="100">
        <v>398325.04</v>
      </c>
      <c r="J18" s="100">
        <v>398325.04</v>
      </c>
      <c r="K18" s="100">
        <v>72549.959999999963</v>
      </c>
      <c r="L18" s="100">
        <v>710774.96</v>
      </c>
      <c r="M18" s="106">
        <v>84.592522431643218</v>
      </c>
    </row>
    <row r="19" spans="1:14" ht="15.6" customHeight="1">
      <c r="A19" s="98" t="s">
        <v>200</v>
      </c>
      <c r="B19" s="99" t="s">
        <v>201</v>
      </c>
      <c r="C19" s="272">
        <v>16539065</v>
      </c>
      <c r="D19" s="264"/>
      <c r="E19" s="676">
        <v>16357065</v>
      </c>
      <c r="F19" s="100">
        <v>6518315</v>
      </c>
      <c r="G19" s="679">
        <v>1246228.68</v>
      </c>
      <c r="H19" s="677">
        <v>6260231.4900000002</v>
      </c>
      <c r="I19" s="100">
        <v>6260231.4900000002</v>
      </c>
      <c r="J19" s="100">
        <v>6260231.4900000002</v>
      </c>
      <c r="K19" s="100">
        <v>258083.50999999978</v>
      </c>
      <c r="L19" s="100">
        <v>10096833.51</v>
      </c>
      <c r="M19" s="106">
        <v>96.040640717731506</v>
      </c>
    </row>
    <row r="20" spans="1:14">
      <c r="A20" s="101" t="s">
        <v>202</v>
      </c>
      <c r="B20" s="96" t="s">
        <v>203</v>
      </c>
      <c r="C20" s="271">
        <v>228000</v>
      </c>
      <c r="D20" s="263"/>
      <c r="E20" s="674">
        <v>228000</v>
      </c>
      <c r="F20" s="97">
        <v>95000</v>
      </c>
      <c r="G20" s="97">
        <v>18600</v>
      </c>
      <c r="H20" s="675">
        <v>93000</v>
      </c>
      <c r="I20" s="97">
        <v>93000</v>
      </c>
      <c r="J20" s="97">
        <v>93000</v>
      </c>
      <c r="K20" s="97">
        <v>2000</v>
      </c>
      <c r="L20" s="97">
        <v>135000</v>
      </c>
      <c r="M20" s="105">
        <v>97.89473684210526</v>
      </c>
    </row>
    <row r="21" spans="1:14">
      <c r="A21" s="101" t="s">
        <v>204</v>
      </c>
      <c r="B21" s="96" t="s">
        <v>205</v>
      </c>
      <c r="C21" s="271">
        <v>8322356</v>
      </c>
      <c r="D21" s="263"/>
      <c r="E21" s="674">
        <v>7913786</v>
      </c>
      <c r="F21" s="97">
        <v>2365573</v>
      </c>
      <c r="G21" s="97">
        <v>2978</v>
      </c>
      <c r="H21" s="675">
        <v>2139434.73</v>
      </c>
      <c r="I21" s="97">
        <v>2139434.73</v>
      </c>
      <c r="J21" s="97">
        <v>2139434.73</v>
      </c>
      <c r="K21" s="97">
        <v>226138.27000000002</v>
      </c>
      <c r="L21" s="97">
        <v>5774351.2699999996</v>
      </c>
      <c r="M21" s="105">
        <v>90.440444239091335</v>
      </c>
    </row>
    <row r="22" spans="1:14" ht="14.25" customHeight="1">
      <c r="A22" s="95" t="s">
        <v>206</v>
      </c>
      <c r="B22" s="96" t="s">
        <v>207</v>
      </c>
      <c r="C22" s="271">
        <v>16672733</v>
      </c>
      <c r="D22" s="271">
        <v>0</v>
      </c>
      <c r="E22" s="271">
        <v>16608108</v>
      </c>
      <c r="F22" s="97">
        <v>8072714</v>
      </c>
      <c r="G22" s="97">
        <v>1261765.8999999999</v>
      </c>
      <c r="H22" s="675">
        <v>5909158.6400000015</v>
      </c>
      <c r="I22" s="675">
        <v>5415585.8100000005</v>
      </c>
      <c r="J22" s="97">
        <v>4642754.9000000004</v>
      </c>
      <c r="K22" s="97">
        <v>2163555.3599999985</v>
      </c>
      <c r="L22" s="97">
        <v>10698949.359999999</v>
      </c>
      <c r="M22" s="105">
        <v>73.199157557173478</v>
      </c>
      <c r="N22" s="6"/>
    </row>
    <row r="23" spans="1:14" ht="15" customHeight="1">
      <c r="A23" s="98" t="s">
        <v>208</v>
      </c>
      <c r="B23" s="100" t="s">
        <v>209</v>
      </c>
      <c r="C23" s="272">
        <v>14173069</v>
      </c>
      <c r="D23" s="264"/>
      <c r="E23" s="676">
        <v>14108444</v>
      </c>
      <c r="F23" s="100">
        <v>7014986</v>
      </c>
      <c r="G23" s="100">
        <v>1068917.48</v>
      </c>
      <c r="H23" s="677">
        <v>5041215.8000000007</v>
      </c>
      <c r="I23" s="100">
        <v>4620249.0199999996</v>
      </c>
      <c r="J23" s="100">
        <v>3970385.08</v>
      </c>
      <c r="K23" s="100">
        <v>1973770.1999999993</v>
      </c>
      <c r="L23" s="100">
        <v>9067228.1999999993</v>
      </c>
      <c r="M23" s="106">
        <v>71.863519043373728</v>
      </c>
    </row>
    <row r="24" spans="1:14" ht="13.5" customHeight="1">
      <c r="A24" s="98" t="s">
        <v>210</v>
      </c>
      <c r="B24" s="99" t="s">
        <v>211</v>
      </c>
      <c r="C24" s="272">
        <v>1499798</v>
      </c>
      <c r="D24" s="264"/>
      <c r="E24" s="676">
        <v>1499798</v>
      </c>
      <c r="F24" s="100">
        <v>634630</v>
      </c>
      <c r="G24" s="100">
        <v>120210.77</v>
      </c>
      <c r="H24" s="677">
        <v>542757.66</v>
      </c>
      <c r="I24" s="100">
        <v>496960.94</v>
      </c>
      <c r="J24" s="100">
        <v>422658.12</v>
      </c>
      <c r="K24" s="100">
        <v>91872.339999999967</v>
      </c>
      <c r="L24" s="100">
        <v>957040.34</v>
      </c>
      <c r="M24" s="106">
        <v>85.52347982288893</v>
      </c>
    </row>
    <row r="25" spans="1:14" ht="13.5" customHeight="1">
      <c r="A25" s="98" t="s">
        <v>212</v>
      </c>
      <c r="B25" s="99" t="s">
        <v>213</v>
      </c>
      <c r="C25" s="272">
        <v>699907</v>
      </c>
      <c r="D25" s="264"/>
      <c r="E25" s="676">
        <v>699907</v>
      </c>
      <c r="F25" s="100">
        <v>296169</v>
      </c>
      <c r="G25" s="100">
        <v>56253.2</v>
      </c>
      <c r="H25" s="677">
        <v>253979.40000000002</v>
      </c>
      <c r="I25" s="100">
        <v>232542.65</v>
      </c>
      <c r="J25" s="100">
        <v>194966.04</v>
      </c>
      <c r="K25" s="100">
        <v>42189.599999999977</v>
      </c>
      <c r="L25" s="100">
        <v>445927.6</v>
      </c>
      <c r="M25" s="106">
        <v>85.754889944592463</v>
      </c>
    </row>
    <row r="26" spans="1:14" ht="13.5" customHeight="1">
      <c r="A26" s="98" t="s">
        <v>214</v>
      </c>
      <c r="B26" s="99" t="s">
        <v>215</v>
      </c>
      <c r="C26" s="272">
        <v>299959</v>
      </c>
      <c r="D26" s="264"/>
      <c r="E26" s="676">
        <v>299959</v>
      </c>
      <c r="F26" s="100">
        <v>126929</v>
      </c>
      <c r="G26" s="100">
        <v>16384.45</v>
      </c>
      <c r="H26" s="677">
        <v>71205.78</v>
      </c>
      <c r="I26" s="100">
        <v>65833.2</v>
      </c>
      <c r="J26" s="100">
        <v>54745.66</v>
      </c>
      <c r="K26" s="100">
        <v>55723.22</v>
      </c>
      <c r="L26" s="100">
        <v>228753.22</v>
      </c>
      <c r="M26" s="106">
        <v>56.098905687431554</v>
      </c>
    </row>
    <row r="27" spans="1:14" ht="14.25" customHeight="1">
      <c r="A27" s="95" t="s">
        <v>216</v>
      </c>
      <c r="B27" s="96" t="s">
        <v>217</v>
      </c>
      <c r="C27" s="271">
        <v>0</v>
      </c>
      <c r="D27" s="263"/>
      <c r="E27" s="674">
        <v>295000</v>
      </c>
      <c r="F27" s="674">
        <v>295000</v>
      </c>
      <c r="G27" s="97">
        <v>0</v>
      </c>
      <c r="H27" s="677">
        <v>0</v>
      </c>
      <c r="I27" s="97"/>
      <c r="J27" s="97">
        <v>0</v>
      </c>
      <c r="K27" s="97">
        <v>295000</v>
      </c>
      <c r="L27" s="97">
        <v>295000</v>
      </c>
      <c r="M27" s="106">
        <v>0</v>
      </c>
    </row>
    <row r="28" spans="1:14" ht="12" customHeight="1">
      <c r="A28" s="98" t="s">
        <v>218</v>
      </c>
      <c r="B28" s="99" t="s">
        <v>219</v>
      </c>
      <c r="C28" s="272">
        <v>0</v>
      </c>
      <c r="D28" s="264"/>
      <c r="E28" s="676">
        <v>295000</v>
      </c>
      <c r="F28" s="100">
        <v>295000</v>
      </c>
      <c r="G28" s="100">
        <v>0</v>
      </c>
      <c r="H28" s="677">
        <v>0</v>
      </c>
      <c r="I28" s="100"/>
      <c r="J28" s="100">
        <v>0</v>
      </c>
      <c r="K28" s="100">
        <v>295000</v>
      </c>
      <c r="L28" s="100">
        <v>295000</v>
      </c>
      <c r="M28" s="106">
        <v>0</v>
      </c>
    </row>
    <row r="29" spans="1:14" ht="12" customHeight="1">
      <c r="A29" s="95" t="s">
        <v>220</v>
      </c>
      <c r="B29" s="96" t="s">
        <v>221</v>
      </c>
      <c r="C29" s="272">
        <v>0</v>
      </c>
      <c r="D29" s="264"/>
      <c r="E29" s="674">
        <v>882603</v>
      </c>
      <c r="F29" s="97">
        <v>882603</v>
      </c>
      <c r="G29" s="97">
        <v>51681.279999999999</v>
      </c>
      <c r="H29" s="675">
        <v>57350.74</v>
      </c>
      <c r="I29" s="97">
        <v>48855.24</v>
      </c>
      <c r="J29" s="97">
        <v>50424.7</v>
      </c>
      <c r="K29" s="97">
        <v>825252.26</v>
      </c>
      <c r="L29" s="97">
        <v>825252.26</v>
      </c>
      <c r="M29" s="105">
        <v>6.4979090259153889</v>
      </c>
    </row>
    <row r="30" spans="1:14" ht="13.5" customHeight="1">
      <c r="A30" s="98" t="s">
        <v>222</v>
      </c>
      <c r="B30" s="99" t="s">
        <v>223</v>
      </c>
      <c r="C30" s="272">
        <v>0</v>
      </c>
      <c r="D30" s="264"/>
      <c r="E30" s="676">
        <v>136100</v>
      </c>
      <c r="F30" s="100">
        <v>136100</v>
      </c>
      <c r="G30" s="100">
        <v>43915.7</v>
      </c>
      <c r="H30" s="677">
        <v>48015.7</v>
      </c>
      <c r="I30" s="100">
        <v>48015.7</v>
      </c>
      <c r="J30" s="100">
        <v>48015.7</v>
      </c>
      <c r="K30" s="100">
        <v>88084.3</v>
      </c>
      <c r="L30" s="680">
        <v>88084.3</v>
      </c>
      <c r="M30" s="533">
        <v>35.279720793534167</v>
      </c>
    </row>
    <row r="31" spans="1:14" ht="1.5" customHeight="1">
      <c r="A31" s="98" t="s">
        <v>224</v>
      </c>
      <c r="B31" s="99" t="s">
        <v>225</v>
      </c>
      <c r="C31" s="272">
        <v>0</v>
      </c>
      <c r="D31" s="264"/>
      <c r="E31" s="676"/>
      <c r="F31" s="100"/>
      <c r="G31" s="100"/>
      <c r="H31" s="677">
        <v>0</v>
      </c>
      <c r="I31" s="100"/>
      <c r="J31" s="100"/>
      <c r="K31" s="100">
        <v>0</v>
      </c>
      <c r="L31" s="100">
        <v>0</v>
      </c>
      <c r="M31" s="105"/>
    </row>
    <row r="32" spans="1:14" ht="11.25" hidden="1" customHeight="1">
      <c r="A32" s="98" t="s">
        <v>226</v>
      </c>
      <c r="B32" s="99" t="s">
        <v>227</v>
      </c>
      <c r="C32" s="272">
        <v>0</v>
      </c>
      <c r="D32" s="264"/>
      <c r="E32" s="676"/>
      <c r="F32" s="100"/>
      <c r="G32" s="100"/>
      <c r="H32" s="677">
        <v>0</v>
      </c>
      <c r="I32" s="100"/>
      <c r="J32" s="100"/>
      <c r="K32" s="100">
        <v>0</v>
      </c>
      <c r="L32" s="100">
        <v>0</v>
      </c>
      <c r="M32" s="105" t="e">
        <v>#DIV/0!</v>
      </c>
    </row>
    <row r="33" spans="1:18" ht="13.5" customHeight="1">
      <c r="A33" s="98" t="s">
        <v>228</v>
      </c>
      <c r="B33" s="99" t="s">
        <v>229</v>
      </c>
      <c r="C33" s="272">
        <v>0</v>
      </c>
      <c r="D33" s="264"/>
      <c r="E33" s="676">
        <v>110448</v>
      </c>
      <c r="F33" s="100">
        <v>110448</v>
      </c>
      <c r="G33" s="100">
        <v>839.54</v>
      </c>
      <c r="H33" s="677">
        <v>839.54</v>
      </c>
      <c r="I33" s="100">
        <v>839.54</v>
      </c>
      <c r="J33" s="100">
        <v>839.54</v>
      </c>
      <c r="K33" s="100">
        <v>109608.46</v>
      </c>
      <c r="L33" s="100">
        <v>109608.46</v>
      </c>
      <c r="M33" s="105">
        <v>0.76012241054613938</v>
      </c>
    </row>
    <row r="34" spans="1:18" ht="12.75" customHeight="1">
      <c r="A34" s="98">
        <v>98</v>
      </c>
      <c r="B34" s="99" t="s">
        <v>230</v>
      </c>
      <c r="C34" s="272">
        <v>0</v>
      </c>
      <c r="D34" s="264"/>
      <c r="E34" s="676">
        <v>570000</v>
      </c>
      <c r="F34" s="100">
        <v>570000</v>
      </c>
      <c r="G34" s="100"/>
      <c r="H34" s="677">
        <v>0</v>
      </c>
      <c r="I34" s="100"/>
      <c r="J34" s="100"/>
      <c r="K34" s="100">
        <v>570000</v>
      </c>
      <c r="L34" s="100">
        <v>570000</v>
      </c>
      <c r="M34" s="105">
        <v>0</v>
      </c>
    </row>
    <row r="35" spans="1:18" ht="12.75" customHeight="1">
      <c r="A35" s="98" t="s">
        <v>231</v>
      </c>
      <c r="B35" s="99" t="s">
        <v>232</v>
      </c>
      <c r="C35" s="272">
        <v>0</v>
      </c>
      <c r="D35" s="264"/>
      <c r="E35" s="676">
        <v>66055</v>
      </c>
      <c r="F35" s="100">
        <v>66055</v>
      </c>
      <c r="G35" s="100">
        <v>6926.04</v>
      </c>
      <c r="H35" s="677">
        <v>8495.5</v>
      </c>
      <c r="I35" s="100"/>
      <c r="J35" s="679">
        <v>1569.46</v>
      </c>
      <c r="K35" s="100">
        <v>57559.5</v>
      </c>
      <c r="L35" s="100">
        <v>57559.5</v>
      </c>
      <c r="M35" s="106">
        <v>12.861251986980546</v>
      </c>
    </row>
    <row r="36" spans="1:18" ht="3.75" hidden="1" customHeight="1">
      <c r="A36" s="98"/>
      <c r="B36" s="99"/>
      <c r="C36" s="272"/>
      <c r="D36" s="264"/>
      <c r="E36" s="676"/>
      <c r="F36" s="100"/>
      <c r="G36" s="100">
        <v>0</v>
      </c>
      <c r="H36" s="100"/>
      <c r="I36" s="100"/>
      <c r="J36" s="100"/>
      <c r="K36" s="100"/>
      <c r="L36" s="100"/>
      <c r="M36" s="106"/>
    </row>
    <row r="37" spans="1:18" ht="20.25" customHeight="1">
      <c r="A37" s="403" t="s">
        <v>233</v>
      </c>
      <c r="B37" s="404" t="s">
        <v>234</v>
      </c>
      <c r="C37" s="405">
        <v>3088498</v>
      </c>
      <c r="D37" s="406">
        <v>0</v>
      </c>
      <c r="E37" s="681">
        <v>3350035</v>
      </c>
      <c r="F37" s="681">
        <v>2973924</v>
      </c>
      <c r="G37" s="682">
        <v>329190.67</v>
      </c>
      <c r="H37" s="682">
        <v>2202141.9500000002</v>
      </c>
      <c r="I37" s="682">
        <v>1608979.65</v>
      </c>
      <c r="J37" s="682">
        <v>1261578.52</v>
      </c>
      <c r="K37" s="683">
        <v>771782.05</v>
      </c>
      <c r="L37" s="682">
        <v>1147893.0499999998</v>
      </c>
      <c r="M37" s="107">
        <v>74.048360011890026</v>
      </c>
      <c r="N37" s="14" t="s">
        <v>12</v>
      </c>
      <c r="O37" s="14"/>
      <c r="P37" s="14"/>
      <c r="Q37" s="1"/>
      <c r="R37" s="14"/>
    </row>
    <row r="38" spans="1:18" ht="15.75" customHeight="1">
      <c r="A38" s="95">
        <v>100</v>
      </c>
      <c r="B38" s="96" t="s">
        <v>235</v>
      </c>
      <c r="C38" s="271">
        <v>71025</v>
      </c>
      <c r="D38" s="263"/>
      <c r="E38" s="674">
        <v>83743</v>
      </c>
      <c r="F38" s="97">
        <v>75743</v>
      </c>
      <c r="G38" s="97">
        <v>2664.3</v>
      </c>
      <c r="H38" s="684">
        <v>24061.81</v>
      </c>
      <c r="I38" s="97">
        <v>14352.51</v>
      </c>
      <c r="J38" s="97">
        <v>14352.51</v>
      </c>
      <c r="K38" s="97">
        <v>51681.19</v>
      </c>
      <c r="L38" s="97">
        <v>59681.19</v>
      </c>
      <c r="M38" s="106">
        <v>31.767701305731222</v>
      </c>
      <c r="Q38" s="1"/>
    </row>
    <row r="39" spans="1:18" ht="15" customHeight="1">
      <c r="A39" s="103" t="s">
        <v>236</v>
      </c>
      <c r="B39" s="100" t="s">
        <v>237</v>
      </c>
      <c r="C39" s="272">
        <v>6000</v>
      </c>
      <c r="D39" s="264"/>
      <c r="E39" s="676">
        <v>12400</v>
      </c>
      <c r="F39" s="100">
        <v>6400</v>
      </c>
      <c r="G39" s="100">
        <v>2664.3</v>
      </c>
      <c r="H39" s="685">
        <v>2664.3</v>
      </c>
      <c r="I39" s="100"/>
      <c r="J39" s="100"/>
      <c r="K39" s="100">
        <v>3735.7</v>
      </c>
      <c r="L39" s="100">
        <v>9735.7000000000007</v>
      </c>
      <c r="M39" s="106">
        <v>41.629687500000003</v>
      </c>
    </row>
    <row r="40" spans="1:18" ht="13.5" customHeight="1">
      <c r="A40" s="98" t="s">
        <v>238</v>
      </c>
      <c r="B40" s="99" t="s">
        <v>239</v>
      </c>
      <c r="C40" s="272">
        <v>2000</v>
      </c>
      <c r="D40" s="264"/>
      <c r="E40" s="676">
        <v>13970</v>
      </c>
      <c r="F40" s="100">
        <v>11970</v>
      </c>
      <c r="G40" s="100"/>
      <c r="H40" s="685">
        <v>2461</v>
      </c>
      <c r="I40" s="100">
        <v>2461</v>
      </c>
      <c r="J40" s="100">
        <v>2461</v>
      </c>
      <c r="K40" s="100">
        <v>9509</v>
      </c>
      <c r="L40" s="100">
        <v>11509</v>
      </c>
      <c r="M40" s="106">
        <v>20.559732664995824</v>
      </c>
      <c r="P40" s="14"/>
    </row>
    <row r="41" spans="1:18" ht="11.25" customHeight="1">
      <c r="A41" s="98" t="s">
        <v>240</v>
      </c>
      <c r="B41" s="99" t="s">
        <v>241</v>
      </c>
      <c r="C41" s="272">
        <v>28778</v>
      </c>
      <c r="D41" s="264"/>
      <c r="E41" s="676">
        <v>28630</v>
      </c>
      <c r="F41" s="100">
        <v>28630</v>
      </c>
      <c r="G41" s="100"/>
      <c r="H41" s="685">
        <v>3750</v>
      </c>
      <c r="I41" s="100">
        <v>450</v>
      </c>
      <c r="J41" s="100">
        <v>450</v>
      </c>
      <c r="K41" s="100">
        <v>24880</v>
      </c>
      <c r="L41" s="100">
        <v>24880</v>
      </c>
      <c r="M41" s="106">
        <v>13.09814879497031</v>
      </c>
    </row>
    <row r="42" spans="1:18" ht="14.25" customHeight="1">
      <c r="A42" s="98" t="s">
        <v>242</v>
      </c>
      <c r="B42" s="99" t="s">
        <v>243</v>
      </c>
      <c r="C42" s="272"/>
      <c r="D42" s="264"/>
      <c r="E42" s="676">
        <v>200</v>
      </c>
      <c r="F42" s="100">
        <v>200</v>
      </c>
      <c r="G42" s="100"/>
      <c r="H42" s="685"/>
      <c r="I42" s="100"/>
      <c r="J42" s="100"/>
      <c r="K42" s="100">
        <v>200</v>
      </c>
      <c r="L42" s="100">
        <v>200</v>
      </c>
      <c r="M42" s="106">
        <v>0</v>
      </c>
    </row>
    <row r="43" spans="1:18" ht="15" hidden="1" customHeight="1">
      <c r="A43" s="98" t="s">
        <v>244</v>
      </c>
      <c r="B43" s="99" t="s">
        <v>245</v>
      </c>
      <c r="C43" s="272"/>
      <c r="D43" s="264"/>
      <c r="E43" s="676"/>
      <c r="F43" s="100"/>
      <c r="G43" s="100"/>
      <c r="H43" s="685">
        <v>0</v>
      </c>
      <c r="I43" s="100">
        <v>0</v>
      </c>
      <c r="J43" s="100">
        <v>0</v>
      </c>
      <c r="K43" s="97">
        <v>0</v>
      </c>
      <c r="L43" s="97">
        <v>0</v>
      </c>
      <c r="M43" s="106"/>
    </row>
    <row r="44" spans="1:18" ht="15" customHeight="1">
      <c r="A44" s="98" t="s">
        <v>246</v>
      </c>
      <c r="B44" s="99" t="s">
        <v>247</v>
      </c>
      <c r="C44" s="272">
        <v>34247</v>
      </c>
      <c r="D44" s="264"/>
      <c r="E44" s="676">
        <v>28543</v>
      </c>
      <c r="F44" s="100">
        <v>28543</v>
      </c>
      <c r="G44" s="679"/>
      <c r="H44" s="685">
        <v>15186.51</v>
      </c>
      <c r="I44" s="100">
        <v>11441.51</v>
      </c>
      <c r="J44" s="100">
        <v>11441.51</v>
      </c>
      <c r="K44" s="100">
        <v>13356.49</v>
      </c>
      <c r="L44" s="100">
        <v>13356.49</v>
      </c>
      <c r="M44" s="106">
        <v>53.205724696072593</v>
      </c>
    </row>
    <row r="45" spans="1:18">
      <c r="A45" s="104" t="s">
        <v>248</v>
      </c>
      <c r="B45" s="97" t="s">
        <v>249</v>
      </c>
      <c r="C45" s="271">
        <v>1880203</v>
      </c>
      <c r="D45" s="263"/>
      <c r="E45" s="674">
        <v>1672233</v>
      </c>
      <c r="F45" s="97">
        <v>1421743</v>
      </c>
      <c r="G45" s="97">
        <v>258875.40999999997</v>
      </c>
      <c r="H45" s="97">
        <v>1175039.25</v>
      </c>
      <c r="I45" s="97">
        <v>1000658.9299999999</v>
      </c>
      <c r="J45" s="97">
        <v>787423.82000000007</v>
      </c>
      <c r="K45" s="97">
        <v>246703.75</v>
      </c>
      <c r="L45" s="97">
        <v>497193.75</v>
      </c>
      <c r="M45" s="105">
        <v>82.647795698660019</v>
      </c>
      <c r="N45" s="14" t="s">
        <v>12</v>
      </c>
      <c r="O45" s="14"/>
      <c r="P45" s="14"/>
      <c r="Q45" s="14"/>
    </row>
    <row r="46" spans="1:18" ht="12" customHeight="1">
      <c r="A46" s="103" t="s">
        <v>250</v>
      </c>
      <c r="B46" s="100" t="s">
        <v>251</v>
      </c>
      <c r="C46" s="272">
        <v>100000</v>
      </c>
      <c r="D46" s="264"/>
      <c r="E46" s="676">
        <v>90700</v>
      </c>
      <c r="F46" s="100">
        <v>40700</v>
      </c>
      <c r="G46" s="100">
        <v>10461.24</v>
      </c>
      <c r="H46" s="685">
        <v>39163.160000000003</v>
      </c>
      <c r="I46" s="100">
        <v>39163.160000000003</v>
      </c>
      <c r="J46" s="100">
        <v>28701.919999999998</v>
      </c>
      <c r="K46" s="100">
        <v>1536.8399999999965</v>
      </c>
      <c r="L46" s="100">
        <v>51536.84</v>
      </c>
      <c r="M46" s="106">
        <v>96.223980343980358</v>
      </c>
    </row>
    <row r="47" spans="1:18" ht="14.25" customHeight="1">
      <c r="A47" s="98" t="s">
        <v>252</v>
      </c>
      <c r="B47" s="99" t="s">
        <v>253</v>
      </c>
      <c r="C47" s="272">
        <v>20180</v>
      </c>
      <c r="D47" s="264"/>
      <c r="E47" s="676">
        <v>31780</v>
      </c>
      <c r="F47" s="100">
        <v>21780</v>
      </c>
      <c r="G47" s="100">
        <v>1322.13</v>
      </c>
      <c r="H47" s="685">
        <v>15120.43</v>
      </c>
      <c r="I47" s="100">
        <v>9680.43</v>
      </c>
      <c r="J47" s="100">
        <v>4536.6000000000004</v>
      </c>
      <c r="K47" s="100">
        <v>6659.57</v>
      </c>
      <c r="L47" s="100">
        <v>16659.57</v>
      </c>
      <c r="M47" s="106">
        <v>69.423461891643711</v>
      </c>
    </row>
    <row r="48" spans="1:18" ht="13.5" customHeight="1">
      <c r="A48" s="98" t="s">
        <v>254</v>
      </c>
      <c r="B48" s="99" t="s">
        <v>255</v>
      </c>
      <c r="C48" s="272">
        <v>1000</v>
      </c>
      <c r="D48" s="264"/>
      <c r="E48" s="676">
        <v>1000</v>
      </c>
      <c r="F48" s="100">
        <v>1000</v>
      </c>
      <c r="G48" s="100"/>
      <c r="H48" s="685">
        <v>50</v>
      </c>
      <c r="I48" s="100">
        <v>50</v>
      </c>
      <c r="J48" s="100"/>
      <c r="K48" s="100">
        <v>950</v>
      </c>
      <c r="L48" s="100">
        <v>950</v>
      </c>
      <c r="M48" s="106">
        <v>5</v>
      </c>
    </row>
    <row r="49" spans="1:21" ht="13.5" customHeight="1">
      <c r="A49" s="98" t="s">
        <v>256</v>
      </c>
      <c r="B49" s="99" t="s">
        <v>257</v>
      </c>
      <c r="C49" s="272">
        <v>1000000</v>
      </c>
      <c r="D49" s="264"/>
      <c r="E49" s="676">
        <v>847800</v>
      </c>
      <c r="F49" s="100">
        <v>847800</v>
      </c>
      <c r="G49" s="100">
        <v>88696.37</v>
      </c>
      <c r="H49" s="100">
        <v>815794.87</v>
      </c>
      <c r="I49" s="100">
        <v>815794.87</v>
      </c>
      <c r="J49" s="100">
        <v>727098.5</v>
      </c>
      <c r="K49" s="100">
        <v>32005.130000000005</v>
      </c>
      <c r="L49" s="100">
        <v>32005.130000000005</v>
      </c>
      <c r="M49" s="106">
        <v>96.224919792403867</v>
      </c>
      <c r="O49" s="142" t="s">
        <v>12</v>
      </c>
    </row>
    <row r="50" spans="1:21" ht="15" customHeight="1">
      <c r="A50" s="98" t="s">
        <v>258</v>
      </c>
      <c r="B50" s="99" t="s">
        <v>259</v>
      </c>
      <c r="C50" s="272">
        <v>390500</v>
      </c>
      <c r="D50" s="264"/>
      <c r="E50" s="676">
        <v>390500</v>
      </c>
      <c r="F50" s="100">
        <v>200010</v>
      </c>
      <c r="G50" s="100">
        <v>108020.15</v>
      </c>
      <c r="H50" s="685">
        <v>134243.43</v>
      </c>
      <c r="I50" s="100">
        <v>134243.43</v>
      </c>
      <c r="J50" s="100">
        <v>26223.279999999999</v>
      </c>
      <c r="K50" s="100">
        <v>65766.570000000007</v>
      </c>
      <c r="L50" s="100">
        <v>256256.57</v>
      </c>
      <c r="M50" s="106">
        <v>67.118359082045899</v>
      </c>
    </row>
    <row r="51" spans="1:21" ht="13.15" customHeight="1">
      <c r="A51" s="98">
        <v>116</v>
      </c>
      <c r="B51" s="99" t="s">
        <v>260</v>
      </c>
      <c r="C51" s="272">
        <v>348023</v>
      </c>
      <c r="D51" s="264"/>
      <c r="E51" s="686">
        <v>289953</v>
      </c>
      <c r="F51" s="100">
        <v>289953</v>
      </c>
      <c r="G51" s="100">
        <v>50375.519999999997</v>
      </c>
      <c r="H51" s="685">
        <v>170667.36</v>
      </c>
      <c r="I51" s="100">
        <v>1727.04</v>
      </c>
      <c r="J51" s="100">
        <v>863.52</v>
      </c>
      <c r="K51" s="100">
        <v>119285.64000000001</v>
      </c>
      <c r="L51" s="100">
        <v>119285.64000000001</v>
      </c>
      <c r="M51" s="106">
        <v>58.860353229661357</v>
      </c>
    </row>
    <row r="52" spans="1:21" ht="12.75" customHeight="1">
      <c r="A52" s="98">
        <v>117</v>
      </c>
      <c r="B52" s="99" t="s">
        <v>261</v>
      </c>
      <c r="C52" s="272">
        <v>20500</v>
      </c>
      <c r="D52" s="264"/>
      <c r="E52" s="676">
        <v>20500</v>
      </c>
      <c r="F52" s="100">
        <v>20500</v>
      </c>
      <c r="G52" s="100"/>
      <c r="H52" s="685"/>
      <c r="I52" s="100"/>
      <c r="J52" s="100"/>
      <c r="K52" s="100">
        <v>20500</v>
      </c>
      <c r="L52" s="100">
        <v>20500</v>
      </c>
      <c r="M52" s="106">
        <v>0</v>
      </c>
    </row>
    <row r="53" spans="1:21" ht="13.5" hidden="1" customHeight="1">
      <c r="A53" s="98">
        <v>119</v>
      </c>
      <c r="B53" s="99" t="s">
        <v>262</v>
      </c>
      <c r="C53" s="272"/>
      <c r="D53" s="264"/>
      <c r="E53" s="676"/>
      <c r="F53" s="100"/>
      <c r="G53" s="100"/>
      <c r="H53" s="685"/>
      <c r="I53" s="100"/>
      <c r="J53" s="100"/>
      <c r="K53" s="97">
        <v>0</v>
      </c>
      <c r="L53" s="100">
        <v>0</v>
      </c>
      <c r="M53" s="106"/>
    </row>
    <row r="54" spans="1:21" ht="12.75" customHeight="1">
      <c r="A54" s="95">
        <v>120</v>
      </c>
      <c r="B54" s="97" t="s">
        <v>263</v>
      </c>
      <c r="C54" s="271">
        <v>6923</v>
      </c>
      <c r="D54" s="263"/>
      <c r="E54" s="674">
        <v>10793</v>
      </c>
      <c r="F54" s="97">
        <v>10793</v>
      </c>
      <c r="G54" s="97">
        <v>128.4</v>
      </c>
      <c r="H54" s="684">
        <v>8007.33</v>
      </c>
      <c r="I54" s="97">
        <v>5488.89</v>
      </c>
      <c r="J54" s="97">
        <v>886.82</v>
      </c>
      <c r="K54" s="97">
        <v>2785.67</v>
      </c>
      <c r="L54" s="97">
        <v>2785.67</v>
      </c>
      <c r="M54" s="105">
        <v>74.19003057537293</v>
      </c>
      <c r="N54" s="6"/>
      <c r="U54">
        <f ca="1">U54</f>
        <v>0</v>
      </c>
    </row>
    <row r="55" spans="1:21" ht="13.5" customHeight="1">
      <c r="A55" s="104" t="s">
        <v>264</v>
      </c>
      <c r="B55" s="97" t="s">
        <v>265</v>
      </c>
      <c r="C55" s="271">
        <v>15000</v>
      </c>
      <c r="D55" s="263"/>
      <c r="E55" s="674">
        <v>6425</v>
      </c>
      <c r="F55" s="674">
        <v>6425</v>
      </c>
      <c r="G55" s="674">
        <v>0</v>
      </c>
      <c r="H55" s="684">
        <v>1974.2499999999998</v>
      </c>
      <c r="I55" s="97">
        <v>912.9</v>
      </c>
      <c r="J55" s="97">
        <v>647.55999999999995</v>
      </c>
      <c r="K55" s="97">
        <v>4450.75</v>
      </c>
      <c r="L55" s="97">
        <v>4450.75</v>
      </c>
      <c r="M55" s="105">
        <v>30.727626459143963</v>
      </c>
      <c r="N55" s="6"/>
    </row>
    <row r="56" spans="1:21" ht="14.25" customHeight="1">
      <c r="A56" s="98" t="s">
        <v>266</v>
      </c>
      <c r="B56" s="100" t="s">
        <v>267</v>
      </c>
      <c r="C56" s="272">
        <v>10000</v>
      </c>
      <c r="D56" s="264"/>
      <c r="E56" s="676">
        <v>3800</v>
      </c>
      <c r="F56" s="100">
        <v>3800</v>
      </c>
      <c r="G56" s="100"/>
      <c r="H56" s="685">
        <v>1619.6699999999998</v>
      </c>
      <c r="I56" s="100">
        <v>558.32000000000005</v>
      </c>
      <c r="J56" s="100">
        <v>292.98</v>
      </c>
      <c r="K56" s="100">
        <v>2180.33</v>
      </c>
      <c r="L56" s="97">
        <v>2180.33</v>
      </c>
      <c r="M56" s="106">
        <v>42.622894736842099</v>
      </c>
      <c r="N56" s="6"/>
    </row>
    <row r="57" spans="1:21" ht="15" customHeight="1">
      <c r="A57" s="98" t="s">
        <v>268</v>
      </c>
      <c r="B57" s="100" t="s">
        <v>269</v>
      </c>
      <c r="C57" s="272">
        <v>5000</v>
      </c>
      <c r="D57" s="265"/>
      <c r="E57" s="676">
        <v>2625</v>
      </c>
      <c r="F57" s="100">
        <v>2625</v>
      </c>
      <c r="G57" s="100"/>
      <c r="H57" s="685">
        <v>354.58</v>
      </c>
      <c r="I57" s="100">
        <v>354.58</v>
      </c>
      <c r="J57" s="100">
        <v>354.58</v>
      </c>
      <c r="K57" s="100">
        <v>2270.42</v>
      </c>
      <c r="L57" s="97">
        <v>2270.42</v>
      </c>
      <c r="M57" s="106">
        <v>13.507809523809524</v>
      </c>
      <c r="N57" s="6"/>
      <c r="P57" s="14" t="s">
        <v>12</v>
      </c>
    </row>
    <row r="58" spans="1:21">
      <c r="A58" s="104" t="s">
        <v>270</v>
      </c>
      <c r="B58" s="97" t="s">
        <v>271</v>
      </c>
      <c r="C58" s="271">
        <v>210000</v>
      </c>
      <c r="D58" s="263"/>
      <c r="E58" s="674">
        <v>120019</v>
      </c>
      <c r="F58" s="97">
        <v>100019</v>
      </c>
      <c r="G58" s="97">
        <v>5290</v>
      </c>
      <c r="H58" s="97">
        <v>36763</v>
      </c>
      <c r="I58" s="97">
        <v>36763</v>
      </c>
      <c r="J58" s="97">
        <v>35761</v>
      </c>
      <c r="K58" s="97">
        <v>63256</v>
      </c>
      <c r="L58" s="97">
        <v>83256</v>
      </c>
      <c r="M58" s="105">
        <v>36.756016356892189</v>
      </c>
      <c r="N58" s="6"/>
      <c r="O58" s="14"/>
      <c r="P58" s="14" t="s">
        <v>12</v>
      </c>
      <c r="Q58" s="2" t="s">
        <v>12</v>
      </c>
    </row>
    <row r="59" spans="1:21" ht="15.75" customHeight="1">
      <c r="A59" s="103" t="s">
        <v>272</v>
      </c>
      <c r="B59" s="100" t="s">
        <v>273</v>
      </c>
      <c r="C59" s="272">
        <v>150000</v>
      </c>
      <c r="D59" s="264"/>
      <c r="E59" s="676">
        <v>98885</v>
      </c>
      <c r="F59" s="100">
        <v>78885</v>
      </c>
      <c r="G59" s="100">
        <v>4810</v>
      </c>
      <c r="H59" s="100">
        <v>23401</v>
      </c>
      <c r="I59" s="100">
        <v>23401</v>
      </c>
      <c r="J59" s="100">
        <v>22615</v>
      </c>
      <c r="K59" s="100">
        <v>55484</v>
      </c>
      <c r="L59" s="100">
        <v>75484</v>
      </c>
      <c r="M59" s="106">
        <v>29.664701781073713</v>
      </c>
      <c r="O59" s="108"/>
    </row>
    <row r="60" spans="1:21" ht="13.5" customHeight="1">
      <c r="A60" s="98" t="s">
        <v>274</v>
      </c>
      <c r="B60" s="99" t="s">
        <v>275</v>
      </c>
      <c r="C60" s="272">
        <v>50000</v>
      </c>
      <c r="D60" s="264"/>
      <c r="E60" s="676">
        <v>13484</v>
      </c>
      <c r="F60" s="100">
        <v>13484</v>
      </c>
      <c r="G60" s="100"/>
      <c r="H60" s="100">
        <v>7750</v>
      </c>
      <c r="I60" s="100">
        <v>7750</v>
      </c>
      <c r="J60" s="100">
        <v>7750</v>
      </c>
      <c r="K60" s="100">
        <v>5734</v>
      </c>
      <c r="L60" s="100">
        <v>5734</v>
      </c>
      <c r="M60" s="106">
        <v>57.475526549985169</v>
      </c>
    </row>
    <row r="61" spans="1:21" ht="12" customHeight="1">
      <c r="A61" s="98">
        <v>143</v>
      </c>
      <c r="B61" s="99" t="s">
        <v>276</v>
      </c>
      <c r="C61" s="272">
        <v>10000</v>
      </c>
      <c r="D61" s="265"/>
      <c r="E61" s="676">
        <v>7650</v>
      </c>
      <c r="F61" s="100">
        <v>7650</v>
      </c>
      <c r="G61" s="100">
        <v>480</v>
      </c>
      <c r="H61" s="677">
        <v>5612</v>
      </c>
      <c r="I61" s="100">
        <v>5612</v>
      </c>
      <c r="J61" s="100">
        <v>5396</v>
      </c>
      <c r="K61" s="100">
        <v>2038</v>
      </c>
      <c r="L61" s="100">
        <v>2038</v>
      </c>
      <c r="M61" s="106">
        <v>73.359477124183002</v>
      </c>
      <c r="Q61" s="2" t="s">
        <v>12</v>
      </c>
    </row>
    <row r="62" spans="1:21">
      <c r="A62" s="104" t="s">
        <v>277</v>
      </c>
      <c r="B62" s="97" t="s">
        <v>278</v>
      </c>
      <c r="C62" s="271">
        <v>123336</v>
      </c>
      <c r="D62" s="263"/>
      <c r="E62" s="674">
        <v>59334</v>
      </c>
      <c r="F62" s="97">
        <v>59334</v>
      </c>
      <c r="G62" s="97">
        <v>3777.8199999999997</v>
      </c>
      <c r="H62" s="675">
        <v>15862.58</v>
      </c>
      <c r="I62" s="97">
        <v>12224.119999999999</v>
      </c>
      <c r="J62" s="97">
        <v>8116.5800000000008</v>
      </c>
      <c r="K62" s="97">
        <v>43471.42</v>
      </c>
      <c r="L62" s="97">
        <v>43471.42</v>
      </c>
      <c r="M62" s="105">
        <v>26.734385006910035</v>
      </c>
      <c r="N62" s="6"/>
      <c r="O62" s="14"/>
      <c r="P62" s="14" t="s">
        <v>12</v>
      </c>
      <c r="Q62" s="2" t="s">
        <v>12</v>
      </c>
    </row>
    <row r="63" spans="1:21" ht="15" customHeight="1">
      <c r="A63" s="103" t="s">
        <v>279</v>
      </c>
      <c r="B63" s="100" t="s">
        <v>273</v>
      </c>
      <c r="C63" s="272">
        <v>58056</v>
      </c>
      <c r="D63" s="264"/>
      <c r="E63" s="676">
        <v>33556</v>
      </c>
      <c r="F63" s="100">
        <v>33556</v>
      </c>
      <c r="G63" s="100">
        <v>3402.42</v>
      </c>
      <c r="H63" s="100">
        <v>9180.5400000000009</v>
      </c>
      <c r="I63" s="100">
        <v>9180.5400000000009</v>
      </c>
      <c r="J63" s="100">
        <v>7063.72</v>
      </c>
      <c r="K63" s="100">
        <v>24375.46</v>
      </c>
      <c r="L63" s="100">
        <v>24375.46</v>
      </c>
      <c r="M63" s="106">
        <v>27.358862796519254</v>
      </c>
      <c r="O63" s="108"/>
      <c r="P63" s="14"/>
    </row>
    <row r="64" spans="1:21" ht="12.75" customHeight="1">
      <c r="A64" s="98" t="s">
        <v>280</v>
      </c>
      <c r="B64" s="99" t="s">
        <v>275</v>
      </c>
      <c r="C64" s="272">
        <v>41500</v>
      </c>
      <c r="D64" s="265"/>
      <c r="E64" s="676">
        <v>13000</v>
      </c>
      <c r="F64" s="100">
        <v>13000</v>
      </c>
      <c r="G64" s="100"/>
      <c r="H64" s="685">
        <v>5219.76</v>
      </c>
      <c r="I64" s="100">
        <v>1581.3</v>
      </c>
      <c r="J64" s="100"/>
      <c r="K64" s="100">
        <v>7780.24</v>
      </c>
      <c r="L64" s="100">
        <v>7780.24</v>
      </c>
      <c r="M64" s="106">
        <v>40.152000000000001</v>
      </c>
    </row>
    <row r="65" spans="1:17" ht="12.75" customHeight="1">
      <c r="A65" s="98">
        <v>153</v>
      </c>
      <c r="B65" s="99" t="s">
        <v>281</v>
      </c>
      <c r="C65" s="272">
        <v>23780</v>
      </c>
      <c r="D65" s="264"/>
      <c r="E65" s="676">
        <v>9778</v>
      </c>
      <c r="F65" s="100">
        <v>9778</v>
      </c>
      <c r="G65" s="100">
        <v>233.64</v>
      </c>
      <c r="H65" s="685">
        <v>818.21999999999991</v>
      </c>
      <c r="I65" s="272">
        <v>818.22</v>
      </c>
      <c r="J65" s="100">
        <v>739.14</v>
      </c>
      <c r="K65" s="100">
        <v>8959.7800000000007</v>
      </c>
      <c r="L65" s="100">
        <v>8959.7800000000007</v>
      </c>
      <c r="M65" s="106">
        <v>8.3679689097975025</v>
      </c>
    </row>
    <row r="66" spans="1:17" ht="14.1" customHeight="1">
      <c r="A66" s="98">
        <v>154</v>
      </c>
      <c r="B66" s="99" t="s">
        <v>282</v>
      </c>
      <c r="C66" s="272"/>
      <c r="D66" s="264"/>
      <c r="E66" s="676">
        <v>3000</v>
      </c>
      <c r="F66" s="100">
        <v>3000</v>
      </c>
      <c r="G66" s="100">
        <v>141.76</v>
      </c>
      <c r="H66" s="100">
        <v>644.05999999999995</v>
      </c>
      <c r="I66" s="100">
        <v>644.05999999999995</v>
      </c>
      <c r="J66" s="100">
        <v>313.72000000000003</v>
      </c>
      <c r="K66" s="100">
        <v>2355.94</v>
      </c>
      <c r="L66" s="100">
        <v>2355.94</v>
      </c>
      <c r="M66" s="106">
        <v>21.468666666666664</v>
      </c>
    </row>
    <row r="67" spans="1:17" ht="15.75" customHeight="1">
      <c r="A67" s="104" t="s">
        <v>283</v>
      </c>
      <c r="B67" s="97" t="s">
        <v>284</v>
      </c>
      <c r="C67" s="271">
        <v>274019</v>
      </c>
      <c r="D67" s="263"/>
      <c r="E67" s="674">
        <v>546735</v>
      </c>
      <c r="F67" s="97">
        <v>546735</v>
      </c>
      <c r="G67" s="97">
        <v>20858.84</v>
      </c>
      <c r="H67" s="684">
        <v>305691.94</v>
      </c>
      <c r="I67" s="97">
        <v>119376.06999999999</v>
      </c>
      <c r="J67" s="97">
        <v>22707.599999999999</v>
      </c>
      <c r="K67" s="97">
        <v>241043.06</v>
      </c>
      <c r="L67" s="104">
        <v>241043.06</v>
      </c>
      <c r="M67" s="105">
        <v>55.912268283537728</v>
      </c>
      <c r="O67" s="14"/>
      <c r="P67" s="14"/>
    </row>
    <row r="68" spans="1:17" ht="0.75" customHeight="1">
      <c r="A68" s="98">
        <v>162</v>
      </c>
      <c r="B68" s="100" t="s">
        <v>285</v>
      </c>
      <c r="C68" s="272">
        <v>0</v>
      </c>
      <c r="D68" s="264"/>
      <c r="E68" s="676">
        <v>0</v>
      </c>
      <c r="F68" s="100">
        <v>0</v>
      </c>
      <c r="G68" s="100"/>
      <c r="H68" s="685"/>
      <c r="I68" s="100"/>
      <c r="J68" s="100"/>
      <c r="K68" s="97">
        <v>0</v>
      </c>
      <c r="L68" s="104">
        <v>0</v>
      </c>
      <c r="M68" s="105"/>
    </row>
    <row r="69" spans="1:17" ht="13.5" hidden="1" customHeight="1">
      <c r="A69" s="103" t="s">
        <v>286</v>
      </c>
      <c r="B69" s="100" t="s">
        <v>287</v>
      </c>
      <c r="C69" s="272"/>
      <c r="D69" s="264"/>
      <c r="E69" s="676">
        <v>0</v>
      </c>
      <c r="F69" s="100">
        <v>0</v>
      </c>
      <c r="G69" s="100"/>
      <c r="H69" s="685">
        <v>0</v>
      </c>
      <c r="I69" s="100"/>
      <c r="J69" s="100"/>
      <c r="K69" s="97">
        <v>0</v>
      </c>
      <c r="L69" s="104">
        <v>0</v>
      </c>
      <c r="M69" s="106" t="s">
        <v>12</v>
      </c>
    </row>
    <row r="70" spans="1:17" ht="15" customHeight="1">
      <c r="A70" s="103" t="s">
        <v>288</v>
      </c>
      <c r="B70" s="100" t="s">
        <v>289</v>
      </c>
      <c r="C70" s="272"/>
      <c r="D70" s="264"/>
      <c r="E70" s="676">
        <v>273450</v>
      </c>
      <c r="F70" s="100">
        <v>273450</v>
      </c>
      <c r="G70" s="100"/>
      <c r="H70" s="685">
        <v>84673.75</v>
      </c>
      <c r="I70" s="100">
        <v>23.28</v>
      </c>
      <c r="J70" s="100">
        <v>23.28</v>
      </c>
      <c r="K70" s="100">
        <v>188776.25</v>
      </c>
      <c r="L70" s="103">
        <v>188776.25</v>
      </c>
      <c r="M70" s="106">
        <v>30.964984457853355</v>
      </c>
    </row>
    <row r="71" spans="1:17" ht="15" customHeight="1">
      <c r="A71" s="98">
        <v>165</v>
      </c>
      <c r="B71" s="100" t="s">
        <v>290</v>
      </c>
      <c r="C71" s="272">
        <v>146641</v>
      </c>
      <c r="D71" s="264"/>
      <c r="E71" s="676">
        <v>239895</v>
      </c>
      <c r="F71" s="100">
        <v>239895</v>
      </c>
      <c r="G71" s="100">
        <v>20096.95</v>
      </c>
      <c r="H71" s="685">
        <v>197746.88</v>
      </c>
      <c r="I71" s="100">
        <v>106663.48</v>
      </c>
      <c r="J71" s="100">
        <v>13216.75</v>
      </c>
      <c r="K71" s="100">
        <v>42148.119999999995</v>
      </c>
      <c r="L71" s="103">
        <v>42148.119999999995</v>
      </c>
      <c r="M71" s="106">
        <v>82.430596719398068</v>
      </c>
      <c r="Q71" s="14"/>
    </row>
    <row r="72" spans="1:17" ht="12.75" customHeight="1">
      <c r="A72" s="98" t="s">
        <v>291</v>
      </c>
      <c r="B72" s="99" t="s">
        <v>292</v>
      </c>
      <c r="C72" s="272">
        <v>127378</v>
      </c>
      <c r="D72" s="264"/>
      <c r="E72" s="676">
        <v>33390</v>
      </c>
      <c r="F72" s="100">
        <v>33390</v>
      </c>
      <c r="G72" s="100">
        <v>761.89</v>
      </c>
      <c r="H72" s="685">
        <v>23271.309999999998</v>
      </c>
      <c r="I72" s="100">
        <v>12689.31</v>
      </c>
      <c r="J72" s="100">
        <v>9467.57</v>
      </c>
      <c r="K72" s="100">
        <v>10118.690000000002</v>
      </c>
      <c r="L72" s="103">
        <v>10118.690000000002</v>
      </c>
      <c r="M72" s="106">
        <v>69.695447738843967</v>
      </c>
    </row>
    <row r="73" spans="1:17" ht="15.75" customHeight="1">
      <c r="A73" s="109">
        <v>170</v>
      </c>
      <c r="B73" s="110" t="s">
        <v>293</v>
      </c>
      <c r="C73" s="271">
        <v>312000</v>
      </c>
      <c r="D73" s="263"/>
      <c r="E73" s="674">
        <v>169000</v>
      </c>
      <c r="F73" s="97">
        <v>71539</v>
      </c>
      <c r="G73" s="97">
        <v>5890.24</v>
      </c>
      <c r="H73" s="684">
        <v>27464.739999999998</v>
      </c>
      <c r="I73" s="97">
        <v>19562.2</v>
      </c>
      <c r="J73" s="97">
        <v>11684.8</v>
      </c>
      <c r="K73" s="97">
        <v>44074.26</v>
      </c>
      <c r="L73" s="97">
        <v>141535.26</v>
      </c>
      <c r="M73" s="105">
        <v>38.391283076363941</v>
      </c>
    </row>
    <row r="74" spans="1:17" ht="13.5" hidden="1" customHeight="1">
      <c r="A74" s="111">
        <v>171</v>
      </c>
      <c r="B74" s="112" t="s">
        <v>294</v>
      </c>
      <c r="C74" s="272">
        <v>143000</v>
      </c>
      <c r="D74" s="264"/>
      <c r="E74" s="676"/>
      <c r="F74" s="100"/>
      <c r="G74" s="97"/>
      <c r="H74" s="684"/>
      <c r="I74" s="97"/>
      <c r="J74" s="97"/>
      <c r="K74" s="97">
        <v>0</v>
      </c>
      <c r="L74" s="100">
        <v>0</v>
      </c>
      <c r="M74" s="105"/>
    </row>
    <row r="75" spans="1:17" ht="12.75" customHeight="1">
      <c r="A75" s="98" t="s">
        <v>295</v>
      </c>
      <c r="B75" s="99" t="s">
        <v>296</v>
      </c>
      <c r="C75" s="272">
        <v>169000</v>
      </c>
      <c r="D75" s="264"/>
      <c r="E75" s="676">
        <v>169000</v>
      </c>
      <c r="F75" s="100">
        <v>71539</v>
      </c>
      <c r="G75" s="100">
        <v>5890.24</v>
      </c>
      <c r="H75" s="685">
        <v>27464.739999999998</v>
      </c>
      <c r="I75" s="100">
        <v>19562.2</v>
      </c>
      <c r="J75" s="100">
        <v>11684.8</v>
      </c>
      <c r="K75" s="100">
        <v>44074.26</v>
      </c>
      <c r="L75" s="100">
        <v>141535.26</v>
      </c>
      <c r="M75" s="106">
        <v>38.391283076363941</v>
      </c>
    </row>
    <row r="76" spans="1:17">
      <c r="A76" s="104" t="s">
        <v>297</v>
      </c>
      <c r="B76" s="97" t="s">
        <v>298</v>
      </c>
      <c r="C76" s="271">
        <v>195992</v>
      </c>
      <c r="D76" s="263"/>
      <c r="E76" s="674">
        <v>265927</v>
      </c>
      <c r="F76" s="674">
        <v>265767</v>
      </c>
      <c r="G76" s="97">
        <v>13211.68</v>
      </c>
      <c r="H76" s="684">
        <v>211349.47999999998</v>
      </c>
      <c r="I76" s="97">
        <v>64613.649999999994</v>
      </c>
      <c r="J76" s="97">
        <v>28400.79</v>
      </c>
      <c r="K76" s="97">
        <v>54417.520000000019</v>
      </c>
      <c r="L76" s="97">
        <v>54577.520000000019</v>
      </c>
      <c r="M76" s="105">
        <v>79.524350276746176</v>
      </c>
      <c r="N76" s="6"/>
      <c r="P76" s="14"/>
    </row>
    <row r="77" spans="1:17" ht="14.25" customHeight="1">
      <c r="A77" s="98">
        <v>181</v>
      </c>
      <c r="B77" s="100" t="s">
        <v>299</v>
      </c>
      <c r="C77" s="272">
        <v>25160</v>
      </c>
      <c r="D77" s="264"/>
      <c r="E77" s="676">
        <v>14235</v>
      </c>
      <c r="F77" s="100">
        <v>14075</v>
      </c>
      <c r="G77" s="100"/>
      <c r="H77" s="685">
        <v>8774</v>
      </c>
      <c r="I77" s="100"/>
      <c r="J77" s="100"/>
      <c r="K77" s="100">
        <v>5301</v>
      </c>
      <c r="L77" s="100">
        <v>5461</v>
      </c>
      <c r="M77" s="105">
        <v>62.337477797513323</v>
      </c>
    </row>
    <row r="78" spans="1:17" ht="14.25" customHeight="1">
      <c r="A78" s="103" t="s">
        <v>300</v>
      </c>
      <c r="B78" s="100" t="s">
        <v>301</v>
      </c>
      <c r="C78" s="272">
        <v>55209</v>
      </c>
      <c r="D78" s="264"/>
      <c r="E78" s="676">
        <v>60319</v>
      </c>
      <c r="F78" s="100">
        <v>60319</v>
      </c>
      <c r="G78" s="100">
        <v>2793.61</v>
      </c>
      <c r="H78" s="685">
        <v>49921.81</v>
      </c>
      <c r="I78" s="100">
        <v>11757.79</v>
      </c>
      <c r="J78" s="100">
        <v>10605.78</v>
      </c>
      <c r="K78" s="100">
        <v>10397.190000000002</v>
      </c>
      <c r="L78" s="100">
        <v>10397.190000000002</v>
      </c>
      <c r="M78" s="106">
        <v>82.762993418325905</v>
      </c>
    </row>
    <row r="79" spans="1:17" ht="12.75" customHeight="1">
      <c r="A79" s="98">
        <v>183</v>
      </c>
      <c r="B79" s="100" t="s">
        <v>302</v>
      </c>
      <c r="C79" s="272">
        <v>5000</v>
      </c>
      <c r="D79" s="264"/>
      <c r="E79" s="676">
        <v>500</v>
      </c>
      <c r="F79" s="100">
        <v>500</v>
      </c>
      <c r="G79" s="100"/>
      <c r="H79" s="685">
        <v>0</v>
      </c>
      <c r="I79" s="100"/>
      <c r="J79" s="100"/>
      <c r="K79" s="100">
        <v>500</v>
      </c>
      <c r="L79" s="100">
        <v>500</v>
      </c>
      <c r="M79" s="106">
        <v>0</v>
      </c>
    </row>
    <row r="80" spans="1:17" ht="12" customHeight="1">
      <c r="A80" s="98">
        <v>184</v>
      </c>
      <c r="B80" s="100" t="s">
        <v>303</v>
      </c>
      <c r="C80" s="272"/>
      <c r="D80" s="264"/>
      <c r="E80" s="676">
        <v>500</v>
      </c>
      <c r="F80" s="100">
        <v>500</v>
      </c>
      <c r="G80" s="100"/>
      <c r="H80" s="685">
        <v>0</v>
      </c>
      <c r="I80" s="100"/>
      <c r="J80" s="100"/>
      <c r="K80" s="100">
        <v>500</v>
      </c>
      <c r="L80" s="100">
        <v>500</v>
      </c>
      <c r="M80" s="106">
        <v>0</v>
      </c>
    </row>
    <row r="81" spans="1:18" ht="12.75" customHeight="1">
      <c r="A81" s="98">
        <v>185</v>
      </c>
      <c r="B81" s="100" t="s">
        <v>304</v>
      </c>
      <c r="C81" s="272">
        <v>7120</v>
      </c>
      <c r="D81" s="264"/>
      <c r="E81" s="676">
        <v>55620</v>
      </c>
      <c r="F81" s="100">
        <v>55620</v>
      </c>
      <c r="G81" s="100">
        <v>7079.12</v>
      </c>
      <c r="H81" s="685">
        <v>39122.44</v>
      </c>
      <c r="I81" s="100">
        <v>12147.73</v>
      </c>
      <c r="J81" s="100">
        <v>447.26</v>
      </c>
      <c r="K81" s="100">
        <v>16497.559999999998</v>
      </c>
      <c r="L81" s="100">
        <v>16497.559999999998</v>
      </c>
      <c r="M81" s="106">
        <v>70.338798993167927</v>
      </c>
    </row>
    <row r="82" spans="1:18" ht="15.75" customHeight="1">
      <c r="A82" s="98">
        <v>189</v>
      </c>
      <c r="B82" s="99" t="s">
        <v>305</v>
      </c>
      <c r="C82" s="272">
        <v>103503</v>
      </c>
      <c r="D82" s="264"/>
      <c r="E82" s="676">
        <v>134753</v>
      </c>
      <c r="F82" s="100">
        <v>134753</v>
      </c>
      <c r="G82" s="100">
        <v>3338.95</v>
      </c>
      <c r="H82" s="685">
        <v>113531.23000000001</v>
      </c>
      <c r="I82" s="100">
        <v>40708.129999999997</v>
      </c>
      <c r="J82" s="100">
        <v>17347.75</v>
      </c>
      <c r="K82" s="100">
        <v>21221.76999999999</v>
      </c>
      <c r="L82" s="100">
        <v>21221.76999999999</v>
      </c>
      <c r="M82" s="106">
        <v>84.251356185020015</v>
      </c>
    </row>
    <row r="83" spans="1:18" ht="12" customHeight="1">
      <c r="A83" s="407">
        <v>190</v>
      </c>
      <c r="B83" s="96" t="s">
        <v>306</v>
      </c>
      <c r="C83" s="271">
        <v>0</v>
      </c>
      <c r="D83" s="263"/>
      <c r="E83" s="674">
        <v>415826</v>
      </c>
      <c r="F83" s="97">
        <v>415826</v>
      </c>
      <c r="G83" s="97">
        <v>18493.98</v>
      </c>
      <c r="H83" s="684">
        <v>395927.57</v>
      </c>
      <c r="I83" s="97">
        <v>335027.38</v>
      </c>
      <c r="J83" s="97">
        <v>351597.04000000004</v>
      </c>
      <c r="K83" s="97">
        <v>19898.429999999993</v>
      </c>
      <c r="L83" s="97">
        <v>19898.429999999993</v>
      </c>
      <c r="M83" s="105">
        <v>95.214722023153911</v>
      </c>
    </row>
    <row r="84" spans="1:18" ht="15.75" customHeight="1">
      <c r="A84" s="408">
        <v>191</v>
      </c>
      <c r="B84" s="99" t="s">
        <v>307</v>
      </c>
      <c r="C84" s="271"/>
      <c r="D84" s="263"/>
      <c r="E84" s="676">
        <v>4800</v>
      </c>
      <c r="F84" s="100">
        <v>4800</v>
      </c>
      <c r="G84" s="100"/>
      <c r="H84" s="685">
        <v>4722.76</v>
      </c>
      <c r="I84" s="100"/>
      <c r="J84" s="100">
        <v>4722.74</v>
      </c>
      <c r="K84" s="100">
        <v>77.239999999999782</v>
      </c>
      <c r="L84" s="100">
        <v>77.239999999999782</v>
      </c>
      <c r="M84" s="106">
        <v>98.390833333333333</v>
      </c>
    </row>
    <row r="85" spans="1:18" ht="15" customHeight="1">
      <c r="A85" s="408">
        <v>192</v>
      </c>
      <c r="B85" s="99" t="s">
        <v>308</v>
      </c>
      <c r="C85" s="272"/>
      <c r="D85" s="264"/>
      <c r="E85" s="676">
        <v>291790</v>
      </c>
      <c r="F85" s="100">
        <v>291790</v>
      </c>
      <c r="G85" s="100">
        <v>1009.86</v>
      </c>
      <c r="H85" s="685">
        <v>291660.82</v>
      </c>
      <c r="I85" s="100">
        <v>287213.59000000003</v>
      </c>
      <c r="J85" s="100">
        <v>290050.96000000002</v>
      </c>
      <c r="K85" s="100">
        <v>129.17999999999302</v>
      </c>
      <c r="L85" s="100">
        <v>129.17999999999302</v>
      </c>
      <c r="M85" s="106">
        <v>99.955728434833276</v>
      </c>
    </row>
    <row r="86" spans="1:18" ht="13.5" customHeight="1">
      <c r="A86" s="408">
        <v>193</v>
      </c>
      <c r="B86" s="99" t="s">
        <v>309</v>
      </c>
      <c r="C86" s="272"/>
      <c r="D86" s="264"/>
      <c r="E86" s="676">
        <v>100</v>
      </c>
      <c r="F86" s="100">
        <v>100</v>
      </c>
      <c r="G86" s="100"/>
      <c r="H86" s="685">
        <v>90</v>
      </c>
      <c r="I86" s="100">
        <v>90</v>
      </c>
      <c r="J86" s="100">
        <v>90</v>
      </c>
      <c r="K86" s="100">
        <v>10</v>
      </c>
      <c r="L86" s="100">
        <v>10</v>
      </c>
      <c r="M86" s="106">
        <v>90</v>
      </c>
    </row>
    <row r="87" spans="1:18" ht="12.75" customHeight="1">
      <c r="A87" s="408">
        <v>194</v>
      </c>
      <c r="B87" s="99" t="s">
        <v>310</v>
      </c>
      <c r="C87" s="272"/>
      <c r="D87" s="264"/>
      <c r="E87" s="676">
        <v>350</v>
      </c>
      <c r="F87" s="100">
        <v>350</v>
      </c>
      <c r="G87" s="100"/>
      <c r="H87" s="685">
        <v>311.14</v>
      </c>
      <c r="I87" s="100"/>
      <c r="J87" s="100">
        <v>311.14</v>
      </c>
      <c r="K87" s="100">
        <v>38.860000000000014</v>
      </c>
      <c r="L87" s="100">
        <v>38.860000000000014</v>
      </c>
      <c r="M87" s="106">
        <v>88.897142857142853</v>
      </c>
    </row>
    <row r="88" spans="1:18" ht="13.5" customHeight="1">
      <c r="A88" s="408">
        <v>195</v>
      </c>
      <c r="B88" s="99" t="s">
        <v>311</v>
      </c>
      <c r="C88" s="272"/>
      <c r="D88" s="264"/>
      <c r="E88" s="676">
        <v>13150</v>
      </c>
      <c r="F88" s="100">
        <v>13150</v>
      </c>
      <c r="G88" s="100">
        <v>2314</v>
      </c>
      <c r="H88" s="677">
        <v>9152</v>
      </c>
      <c r="I88" s="677">
        <v>9152</v>
      </c>
      <c r="J88" s="100">
        <v>9152</v>
      </c>
      <c r="K88" s="100">
        <v>3998</v>
      </c>
      <c r="L88" s="100">
        <v>3998</v>
      </c>
      <c r="M88" s="106">
        <v>69.596958174904941</v>
      </c>
    </row>
    <row r="89" spans="1:18" ht="13.5" customHeight="1">
      <c r="A89" s="408">
        <v>196</v>
      </c>
      <c r="B89" s="99" t="s">
        <v>312</v>
      </c>
      <c r="C89" s="272"/>
      <c r="D89" s="264"/>
      <c r="E89" s="676">
        <v>15280</v>
      </c>
      <c r="F89" s="100">
        <v>15280</v>
      </c>
      <c r="G89" s="100">
        <v>3552.5</v>
      </c>
      <c r="H89" s="677">
        <v>10684.939999999999</v>
      </c>
      <c r="I89" s="677">
        <v>10684.94</v>
      </c>
      <c r="J89" s="100">
        <v>10647.94</v>
      </c>
      <c r="K89" s="100">
        <v>4595.0600000000013</v>
      </c>
      <c r="L89" s="100">
        <v>4595.0600000000013</v>
      </c>
      <c r="M89" s="106">
        <v>69.927617801047106</v>
      </c>
    </row>
    <row r="90" spans="1:18" ht="14.25" customHeight="1">
      <c r="A90" s="408">
        <v>197</v>
      </c>
      <c r="B90" s="99" t="s">
        <v>313</v>
      </c>
      <c r="C90" s="272"/>
      <c r="D90" s="264"/>
      <c r="E90" s="676">
        <v>52785</v>
      </c>
      <c r="F90" s="100">
        <v>52785</v>
      </c>
      <c r="G90" s="100">
        <v>7846.94</v>
      </c>
      <c r="H90" s="685">
        <v>48562.98</v>
      </c>
      <c r="I90" s="100">
        <v>10549.24</v>
      </c>
      <c r="J90" s="100">
        <v>10848.84</v>
      </c>
      <c r="K90" s="100">
        <v>4222.0199999999968</v>
      </c>
      <c r="L90" s="100">
        <v>4222.0199999999968</v>
      </c>
      <c r="M90" s="106">
        <v>92.001477692526279</v>
      </c>
    </row>
    <row r="91" spans="1:18" ht="14.25" customHeight="1">
      <c r="A91" s="408">
        <v>198</v>
      </c>
      <c r="B91" s="99" t="s">
        <v>597</v>
      </c>
      <c r="C91" s="113"/>
      <c r="D91" s="264"/>
      <c r="E91" s="676">
        <v>8658</v>
      </c>
      <c r="F91" s="100">
        <v>8658</v>
      </c>
      <c r="G91" s="100"/>
      <c r="H91" s="685">
        <v>8182</v>
      </c>
      <c r="I91" s="100">
        <v>5032</v>
      </c>
      <c r="J91" s="100">
        <v>6047.98</v>
      </c>
      <c r="K91" s="100">
        <v>476</v>
      </c>
      <c r="L91" s="100">
        <v>476</v>
      </c>
      <c r="M91" s="106">
        <v>94.502194502194499</v>
      </c>
    </row>
    <row r="92" spans="1:18" ht="15" customHeight="1">
      <c r="A92" s="409">
        <v>199</v>
      </c>
      <c r="B92" s="114" t="s">
        <v>314</v>
      </c>
      <c r="C92" s="273"/>
      <c r="D92" s="266"/>
      <c r="E92" s="676">
        <v>28913</v>
      </c>
      <c r="F92" s="100">
        <v>28913</v>
      </c>
      <c r="G92" s="100">
        <v>3770.68</v>
      </c>
      <c r="H92" s="685">
        <v>22560.93</v>
      </c>
      <c r="I92" s="100">
        <v>12305.61</v>
      </c>
      <c r="J92" s="100">
        <v>19725.439999999999</v>
      </c>
      <c r="K92" s="100">
        <v>6352.07</v>
      </c>
      <c r="L92" s="100">
        <v>6352.07</v>
      </c>
      <c r="M92" s="106">
        <v>78.030401549476011</v>
      </c>
    </row>
    <row r="93" spans="1:18" ht="3.75" hidden="1" customHeight="1">
      <c r="A93" s="408"/>
      <c r="B93" s="114"/>
      <c r="C93" s="411"/>
      <c r="D93" s="321"/>
      <c r="E93" s="687"/>
      <c r="F93" s="688"/>
      <c r="G93" s="688"/>
      <c r="H93" s="688"/>
      <c r="I93" s="688"/>
      <c r="J93" s="688"/>
      <c r="K93" s="97">
        <v>0</v>
      </c>
      <c r="L93" s="97">
        <v>0</v>
      </c>
      <c r="M93" s="106"/>
    </row>
    <row r="94" spans="1:18" ht="21.75" customHeight="1">
      <c r="A94" s="412" t="s">
        <v>315</v>
      </c>
      <c r="B94" s="413" t="s">
        <v>316</v>
      </c>
      <c r="C94" s="414">
        <v>1027428</v>
      </c>
      <c r="D94" s="415">
        <v>0</v>
      </c>
      <c r="E94" s="689">
        <v>1323258</v>
      </c>
      <c r="F94" s="416">
        <v>1311208</v>
      </c>
      <c r="G94" s="416">
        <v>94223.03</v>
      </c>
      <c r="H94" s="416">
        <v>862984.24099999992</v>
      </c>
      <c r="I94" s="416">
        <v>553355.59000000008</v>
      </c>
      <c r="J94" s="416">
        <v>417312.5</v>
      </c>
      <c r="K94" s="690">
        <v>448223.75900000008</v>
      </c>
      <c r="L94" s="414">
        <v>460273.75900000008</v>
      </c>
      <c r="M94" s="534">
        <v>65.815968252176617</v>
      </c>
      <c r="O94" s="14"/>
      <c r="P94" s="14"/>
      <c r="Q94" s="1"/>
    </row>
    <row r="95" spans="1:18" ht="16.5" customHeight="1">
      <c r="A95" s="115" t="s">
        <v>317</v>
      </c>
      <c r="B95" s="115" t="s">
        <v>318</v>
      </c>
      <c r="C95" s="274">
        <v>61924</v>
      </c>
      <c r="D95" s="267"/>
      <c r="E95" s="691">
        <v>48884</v>
      </c>
      <c r="F95" s="692">
        <v>38884</v>
      </c>
      <c r="G95" s="691">
        <v>8195.06</v>
      </c>
      <c r="H95" s="691">
        <v>13946.69</v>
      </c>
      <c r="I95" s="116">
        <v>7185.8099999999995</v>
      </c>
      <c r="J95" s="116">
        <v>4954.83</v>
      </c>
      <c r="K95" s="693">
        <v>24937.309999999998</v>
      </c>
      <c r="L95" s="116">
        <v>34937.31</v>
      </c>
      <c r="M95" s="120">
        <v>35.867426190721119</v>
      </c>
      <c r="O95" s="14"/>
      <c r="P95" s="121"/>
      <c r="R95" t="s">
        <v>12</v>
      </c>
    </row>
    <row r="96" spans="1:18" ht="13.5" customHeight="1">
      <c r="A96" s="113" t="s">
        <v>319</v>
      </c>
      <c r="B96" s="117" t="s">
        <v>320</v>
      </c>
      <c r="C96" s="275">
        <v>56824</v>
      </c>
      <c r="D96" s="264"/>
      <c r="E96" s="694">
        <v>42204</v>
      </c>
      <c r="F96" s="113">
        <v>32204</v>
      </c>
      <c r="G96" s="694">
        <v>6427.26</v>
      </c>
      <c r="H96" s="677">
        <v>10639.78</v>
      </c>
      <c r="I96" s="100">
        <v>6278.9</v>
      </c>
      <c r="J96" s="117">
        <v>4822.92</v>
      </c>
      <c r="K96" s="695">
        <v>21564.22</v>
      </c>
      <c r="L96" s="297">
        <v>31564.22</v>
      </c>
      <c r="M96" s="122">
        <v>33.038690845857658</v>
      </c>
    </row>
    <row r="97" spans="1:17" ht="13.5" customHeight="1">
      <c r="A97" s="408" t="s">
        <v>321</v>
      </c>
      <c r="B97" s="118" t="s">
        <v>322</v>
      </c>
      <c r="C97" s="275">
        <v>5100</v>
      </c>
      <c r="D97" s="264"/>
      <c r="E97" s="694">
        <v>6680</v>
      </c>
      <c r="F97" s="113">
        <v>6680</v>
      </c>
      <c r="G97" s="696">
        <v>1767.8</v>
      </c>
      <c r="H97" s="677">
        <v>3306.91</v>
      </c>
      <c r="I97" s="100">
        <v>906.91</v>
      </c>
      <c r="J97" s="117">
        <v>131.91</v>
      </c>
      <c r="K97" s="695">
        <v>3373.09</v>
      </c>
      <c r="L97" s="297">
        <v>3373.09</v>
      </c>
      <c r="M97" s="122">
        <v>49.504640718562875</v>
      </c>
      <c r="O97" s="14"/>
      <c r="P97" s="14"/>
    </row>
    <row r="98" spans="1:17">
      <c r="A98" s="13" t="s">
        <v>323</v>
      </c>
      <c r="B98" s="119" t="s">
        <v>324</v>
      </c>
      <c r="C98" s="276">
        <v>43200</v>
      </c>
      <c r="D98" s="263"/>
      <c r="E98" s="697">
        <v>12354</v>
      </c>
      <c r="F98" s="698">
        <v>12354</v>
      </c>
      <c r="G98" s="698">
        <v>233.58</v>
      </c>
      <c r="H98" s="675">
        <v>4530.8999999999996</v>
      </c>
      <c r="I98" s="697">
        <v>3768.29</v>
      </c>
      <c r="J98" s="697">
        <v>486.23</v>
      </c>
      <c r="K98" s="97">
        <v>7823.1</v>
      </c>
      <c r="L98" s="119">
        <v>7823.1</v>
      </c>
      <c r="M98" s="131">
        <v>36.675570665371538</v>
      </c>
    </row>
    <row r="99" spans="1:17" ht="12" customHeight="1">
      <c r="A99" s="113" t="s">
        <v>325</v>
      </c>
      <c r="B99" s="117" t="s">
        <v>326</v>
      </c>
      <c r="C99" s="275">
        <v>20000</v>
      </c>
      <c r="D99" s="264"/>
      <c r="E99" s="694">
        <v>4354</v>
      </c>
      <c r="F99" s="113">
        <v>4354</v>
      </c>
      <c r="G99" s="696">
        <v>137.22</v>
      </c>
      <c r="H99" s="677">
        <v>2306.58</v>
      </c>
      <c r="I99" s="100">
        <v>2253.33</v>
      </c>
      <c r="J99" s="117">
        <v>303.79000000000002</v>
      </c>
      <c r="K99" s="100">
        <v>2047.42</v>
      </c>
      <c r="L99" s="117">
        <v>2047.42</v>
      </c>
      <c r="M99" s="122">
        <v>52.976113918236102</v>
      </c>
    </row>
    <row r="100" spans="1:17" ht="12" customHeight="1">
      <c r="A100" s="408" t="s">
        <v>327</v>
      </c>
      <c r="B100" s="118" t="s">
        <v>328</v>
      </c>
      <c r="C100" s="275">
        <v>10000</v>
      </c>
      <c r="D100" s="264"/>
      <c r="E100" s="694">
        <v>3150</v>
      </c>
      <c r="F100" s="113">
        <v>3150</v>
      </c>
      <c r="G100" s="696">
        <v>27.29</v>
      </c>
      <c r="H100" s="677">
        <v>1608.18</v>
      </c>
      <c r="I100" s="100">
        <v>1368.5</v>
      </c>
      <c r="J100" s="117">
        <v>84.18</v>
      </c>
      <c r="K100" s="100">
        <v>1541.82</v>
      </c>
      <c r="L100" s="117">
        <v>1541.82</v>
      </c>
      <c r="M100" s="122">
        <v>51.053333333333335</v>
      </c>
    </row>
    <row r="101" spans="1:17" ht="12" customHeight="1">
      <c r="A101" s="408" t="s">
        <v>329</v>
      </c>
      <c r="B101" s="118" t="s">
        <v>330</v>
      </c>
      <c r="C101" s="275">
        <v>3200</v>
      </c>
      <c r="D101" s="264"/>
      <c r="E101" s="694">
        <v>1600</v>
      </c>
      <c r="F101" s="113">
        <v>1600</v>
      </c>
      <c r="G101" s="696">
        <v>59.55</v>
      </c>
      <c r="H101" s="677">
        <v>117.62</v>
      </c>
      <c r="I101" s="100">
        <v>96.75</v>
      </c>
      <c r="J101" s="117">
        <v>58.07</v>
      </c>
      <c r="K101" s="100">
        <v>1482.38</v>
      </c>
      <c r="L101" s="117">
        <v>1482.38</v>
      </c>
      <c r="M101" s="122">
        <v>7.3512500000000003</v>
      </c>
    </row>
    <row r="102" spans="1:17" ht="13.5" customHeight="1">
      <c r="A102" s="408" t="s">
        <v>331</v>
      </c>
      <c r="B102" s="118" t="s">
        <v>332</v>
      </c>
      <c r="C102" s="275">
        <v>10000</v>
      </c>
      <c r="D102" s="264"/>
      <c r="E102" s="694">
        <v>2175</v>
      </c>
      <c r="F102" s="113">
        <v>2175</v>
      </c>
      <c r="G102" s="696">
        <v>9.52</v>
      </c>
      <c r="H102" s="677">
        <v>458.33</v>
      </c>
      <c r="I102" s="100">
        <v>9.52</v>
      </c>
      <c r="J102" s="117"/>
      <c r="K102" s="100">
        <v>1716.67</v>
      </c>
      <c r="L102" s="117">
        <v>1716.67</v>
      </c>
      <c r="M102" s="122">
        <v>21.072643678160919</v>
      </c>
    </row>
    <row r="103" spans="1:17" ht="13.5" customHeight="1">
      <c r="A103" s="408" t="s">
        <v>333</v>
      </c>
      <c r="B103" s="118" t="s">
        <v>334</v>
      </c>
      <c r="C103" s="272"/>
      <c r="D103" s="264"/>
      <c r="E103" s="676">
        <v>1075</v>
      </c>
      <c r="F103" s="103">
        <v>1075</v>
      </c>
      <c r="G103" s="696"/>
      <c r="H103" s="677">
        <v>40.19</v>
      </c>
      <c r="I103" s="100">
        <v>40.19</v>
      </c>
      <c r="J103" s="117">
        <v>40.19</v>
      </c>
      <c r="K103" s="100">
        <v>1034.81</v>
      </c>
      <c r="L103" s="117">
        <v>1034.81</v>
      </c>
      <c r="M103" s="122">
        <v>3.7386046511627908</v>
      </c>
    </row>
    <row r="104" spans="1:17" ht="20.25" customHeight="1">
      <c r="A104" s="410" t="s">
        <v>335</v>
      </c>
      <c r="B104" s="116" t="s">
        <v>336</v>
      </c>
      <c r="C104" s="274">
        <v>236371</v>
      </c>
      <c r="D104" s="267"/>
      <c r="E104" s="691">
        <v>235261</v>
      </c>
      <c r="F104" s="116">
        <v>235261</v>
      </c>
      <c r="G104" s="116">
        <v>1764.99</v>
      </c>
      <c r="H104" s="116">
        <v>167506.25999999998</v>
      </c>
      <c r="I104" s="699">
        <v>77446.17</v>
      </c>
      <c r="J104" s="699">
        <v>32374.219999999998</v>
      </c>
      <c r="K104" s="693">
        <v>67754.74000000002</v>
      </c>
      <c r="L104" s="116">
        <v>67754.74000000002</v>
      </c>
      <c r="M104" s="120">
        <v>71.200181925606017</v>
      </c>
      <c r="N104" s="6"/>
      <c r="O104" s="14"/>
      <c r="P104" s="14"/>
      <c r="Q104" s="14"/>
    </row>
    <row r="105" spans="1:17" ht="12" customHeight="1">
      <c r="A105" s="113" t="s">
        <v>337</v>
      </c>
      <c r="B105" s="117" t="s">
        <v>338</v>
      </c>
      <c r="C105" s="275">
        <v>155000</v>
      </c>
      <c r="D105" s="264"/>
      <c r="E105" s="694">
        <v>99700</v>
      </c>
      <c r="F105" s="700">
        <v>99700</v>
      </c>
      <c r="G105" s="696"/>
      <c r="H105" s="677">
        <v>81072</v>
      </c>
      <c r="I105" s="100">
        <v>46788.68</v>
      </c>
      <c r="J105" s="117">
        <v>16738.439999999999</v>
      </c>
      <c r="K105" s="695">
        <v>18628</v>
      </c>
      <c r="L105" s="297">
        <v>18628</v>
      </c>
      <c r="M105" s="122">
        <v>81.315947843530594</v>
      </c>
      <c r="O105" s="1"/>
    </row>
    <row r="106" spans="1:17" ht="12" customHeight="1">
      <c r="A106" s="408">
        <v>222</v>
      </c>
      <c r="B106" s="117" t="s">
        <v>339</v>
      </c>
      <c r="C106" s="275">
        <v>36336</v>
      </c>
      <c r="D106" s="264"/>
      <c r="E106" s="694">
        <v>102536</v>
      </c>
      <c r="F106" s="113">
        <v>102536</v>
      </c>
      <c r="G106" s="696"/>
      <c r="H106" s="677">
        <v>60662.039999999994</v>
      </c>
      <c r="I106" s="100">
        <v>14250.76</v>
      </c>
      <c r="J106" s="117">
        <v>10292.57</v>
      </c>
      <c r="K106" s="695">
        <v>41873.960000000006</v>
      </c>
      <c r="L106" s="297">
        <v>41873.960000000006</v>
      </c>
      <c r="M106" s="122">
        <v>59.16169930560973</v>
      </c>
    </row>
    <row r="107" spans="1:17" ht="16.149999999999999" customHeight="1">
      <c r="A107" s="408" t="s">
        <v>340</v>
      </c>
      <c r="B107" s="118" t="s">
        <v>341</v>
      </c>
      <c r="C107" s="275">
        <v>33835</v>
      </c>
      <c r="D107" s="264"/>
      <c r="E107" s="694">
        <v>18575</v>
      </c>
      <c r="F107" s="113">
        <v>18575</v>
      </c>
      <c r="G107" s="113"/>
      <c r="H107" s="677">
        <v>16570</v>
      </c>
      <c r="I107" s="100">
        <v>8610.17</v>
      </c>
      <c r="J107" s="117">
        <v>3451.41</v>
      </c>
      <c r="K107" s="695">
        <v>2005</v>
      </c>
      <c r="L107" s="297">
        <v>2005</v>
      </c>
      <c r="M107" s="122">
        <v>89.205921938088835</v>
      </c>
    </row>
    <row r="108" spans="1:17" ht="14.25" customHeight="1">
      <c r="A108" s="408" t="s">
        <v>342</v>
      </c>
      <c r="B108" s="118" t="s">
        <v>343</v>
      </c>
      <c r="C108" s="275">
        <v>6200</v>
      </c>
      <c r="D108" s="264"/>
      <c r="E108" s="694">
        <v>13150</v>
      </c>
      <c r="F108" s="113">
        <v>13150</v>
      </c>
      <c r="G108" s="696">
        <v>1764.99</v>
      </c>
      <c r="H108" s="677">
        <v>8859.56</v>
      </c>
      <c r="I108" s="100">
        <v>7453.9</v>
      </c>
      <c r="J108" s="117">
        <v>1588.46</v>
      </c>
      <c r="K108" s="695">
        <v>4290.4400000000005</v>
      </c>
      <c r="L108" s="297">
        <v>4290.4400000000005</v>
      </c>
      <c r="M108" s="122">
        <v>67.373079847908741</v>
      </c>
    </row>
    <row r="109" spans="1:17" ht="14.45" customHeight="1">
      <c r="A109" s="408">
        <v>229</v>
      </c>
      <c r="B109" s="118" t="s">
        <v>344</v>
      </c>
      <c r="C109" s="275">
        <v>5000</v>
      </c>
      <c r="D109" s="264"/>
      <c r="E109" s="694">
        <v>1300</v>
      </c>
      <c r="F109" s="113">
        <v>1300</v>
      </c>
      <c r="G109" s="696"/>
      <c r="H109" s="677">
        <v>342.66</v>
      </c>
      <c r="I109" s="100">
        <v>342.66</v>
      </c>
      <c r="J109" s="117">
        <v>303.33999999999997</v>
      </c>
      <c r="K109" s="695">
        <v>957.33999999999992</v>
      </c>
      <c r="L109" s="297">
        <v>957.33999999999992</v>
      </c>
      <c r="M109" s="122">
        <v>26.358461538461537</v>
      </c>
    </row>
    <row r="110" spans="1:17" ht="16.5" customHeight="1">
      <c r="A110" s="410" t="s">
        <v>345</v>
      </c>
      <c r="B110" s="116" t="s">
        <v>346</v>
      </c>
      <c r="C110" s="274">
        <v>57364</v>
      </c>
      <c r="D110" s="267"/>
      <c r="E110" s="691">
        <v>87440</v>
      </c>
      <c r="F110" s="692">
        <v>87440</v>
      </c>
      <c r="G110" s="692">
        <v>1369.01</v>
      </c>
      <c r="H110" s="692">
        <v>75463.62</v>
      </c>
      <c r="I110" s="699">
        <v>65977.750000000015</v>
      </c>
      <c r="J110" s="699">
        <v>51924.7</v>
      </c>
      <c r="K110" s="693">
        <v>11976.380000000005</v>
      </c>
      <c r="L110" s="116">
        <v>11976.380000000005</v>
      </c>
      <c r="M110" s="120">
        <v>86.303316559926813</v>
      </c>
    </row>
    <row r="111" spans="1:17" ht="12.75" customHeight="1">
      <c r="A111" s="113" t="s">
        <v>347</v>
      </c>
      <c r="B111" s="117" t="s">
        <v>348</v>
      </c>
      <c r="C111" s="275">
        <v>25027</v>
      </c>
      <c r="D111" s="264"/>
      <c r="E111" s="694">
        <v>21627</v>
      </c>
      <c r="F111" s="113">
        <v>21627</v>
      </c>
      <c r="G111" s="696"/>
      <c r="H111" s="677">
        <v>17730.629999999997</v>
      </c>
      <c r="I111" s="100">
        <v>17730.63</v>
      </c>
      <c r="J111" s="117">
        <v>7131.98</v>
      </c>
      <c r="K111" s="695">
        <v>3896.3700000000026</v>
      </c>
      <c r="L111" s="297">
        <v>3896.3700000000026</v>
      </c>
      <c r="M111" s="122">
        <v>81.98377028714107</v>
      </c>
    </row>
    <row r="112" spans="1:17" ht="12.75" customHeight="1">
      <c r="A112" s="408" t="s">
        <v>349</v>
      </c>
      <c r="B112" s="118" t="s">
        <v>350</v>
      </c>
      <c r="C112" s="275">
        <v>21717</v>
      </c>
      <c r="D112" s="264"/>
      <c r="E112" s="694">
        <v>60617</v>
      </c>
      <c r="F112" s="113">
        <v>60617</v>
      </c>
      <c r="G112" s="696">
        <v>1298.45</v>
      </c>
      <c r="H112" s="677">
        <v>55013.76999999999</v>
      </c>
      <c r="I112" s="100">
        <v>45557.8</v>
      </c>
      <c r="J112" s="117">
        <v>44329</v>
      </c>
      <c r="K112" s="695">
        <v>5603.2300000000105</v>
      </c>
      <c r="L112" s="297">
        <v>5603.2300000000105</v>
      </c>
      <c r="M112" s="122">
        <v>90.75633898081395</v>
      </c>
    </row>
    <row r="113" spans="1:19" ht="15" customHeight="1">
      <c r="A113" s="408" t="s">
        <v>351</v>
      </c>
      <c r="B113" s="118" t="s">
        <v>352</v>
      </c>
      <c r="C113" s="275">
        <v>10620</v>
      </c>
      <c r="D113" s="264"/>
      <c r="E113" s="694">
        <v>5196</v>
      </c>
      <c r="F113" s="113">
        <v>5196</v>
      </c>
      <c r="G113" s="696">
        <v>70.56</v>
      </c>
      <c r="H113" s="677">
        <v>2719.22</v>
      </c>
      <c r="I113" s="100">
        <v>2689.32</v>
      </c>
      <c r="J113" s="117">
        <v>463.72</v>
      </c>
      <c r="K113" s="100">
        <v>2476.7800000000002</v>
      </c>
      <c r="L113" s="117">
        <v>2476.7800000000002</v>
      </c>
      <c r="M113" s="122">
        <v>52.332948421862973</v>
      </c>
      <c r="P113" t="s">
        <v>12</v>
      </c>
    </row>
    <row r="114" spans="1:19" ht="15" customHeight="1">
      <c r="A114" s="410" t="s">
        <v>353</v>
      </c>
      <c r="B114" s="116" t="s">
        <v>354</v>
      </c>
      <c r="C114" s="274">
        <v>123034</v>
      </c>
      <c r="D114" s="267"/>
      <c r="E114" s="691">
        <v>95487</v>
      </c>
      <c r="F114" s="692">
        <v>95487</v>
      </c>
      <c r="G114" s="692">
        <v>7065.1</v>
      </c>
      <c r="H114" s="692">
        <v>64740.759999999995</v>
      </c>
      <c r="I114" s="116">
        <v>55679.5</v>
      </c>
      <c r="J114" s="116">
        <v>47439.83</v>
      </c>
      <c r="K114" s="693">
        <v>30746.240000000005</v>
      </c>
      <c r="L114" s="116">
        <v>30746.240000000005</v>
      </c>
      <c r="M114" s="120">
        <v>67.800601128949481</v>
      </c>
    </row>
    <row r="115" spans="1:19" ht="15.75" customHeight="1">
      <c r="A115" s="408" t="s">
        <v>355</v>
      </c>
      <c r="B115" s="117" t="s">
        <v>356</v>
      </c>
      <c r="C115" s="275">
        <v>1443</v>
      </c>
      <c r="D115" s="264"/>
      <c r="E115" s="694">
        <v>1593</v>
      </c>
      <c r="F115" s="113">
        <v>1593</v>
      </c>
      <c r="G115" s="696"/>
      <c r="H115" s="677">
        <v>195.75</v>
      </c>
      <c r="I115" s="100">
        <v>195.75</v>
      </c>
      <c r="J115" s="117">
        <v>195.75</v>
      </c>
      <c r="K115" s="695">
        <v>1397.25</v>
      </c>
      <c r="L115" s="297">
        <v>1397.25</v>
      </c>
      <c r="M115" s="106">
        <v>12.288135593220339</v>
      </c>
    </row>
    <row r="116" spans="1:19" ht="14.25" customHeight="1">
      <c r="A116" s="408" t="s">
        <v>357</v>
      </c>
      <c r="B116" s="118" t="s">
        <v>358</v>
      </c>
      <c r="C116" s="275">
        <v>3215</v>
      </c>
      <c r="D116" s="264"/>
      <c r="E116" s="694">
        <v>28235</v>
      </c>
      <c r="F116" s="113">
        <v>28235</v>
      </c>
      <c r="G116" s="100">
        <v>1683.55</v>
      </c>
      <c r="H116" s="677">
        <v>18738.349999999999</v>
      </c>
      <c r="I116" s="100">
        <v>15317.04</v>
      </c>
      <c r="J116" s="117">
        <v>14292.05</v>
      </c>
      <c r="K116" s="695">
        <v>9496.6500000000015</v>
      </c>
      <c r="L116" s="297">
        <v>9496.6500000000015</v>
      </c>
      <c r="M116" s="106">
        <v>66.365680892509289</v>
      </c>
    </row>
    <row r="117" spans="1:19" ht="17.25" customHeight="1">
      <c r="A117" s="408" t="s">
        <v>359</v>
      </c>
      <c r="B117" s="118" t="s">
        <v>360</v>
      </c>
      <c r="C117" s="275">
        <v>24415</v>
      </c>
      <c r="D117" s="264"/>
      <c r="E117" s="694">
        <v>24610</v>
      </c>
      <c r="F117" s="113">
        <v>24610</v>
      </c>
      <c r="G117" s="100">
        <v>3643.9</v>
      </c>
      <c r="H117" s="677">
        <v>12767.13</v>
      </c>
      <c r="I117" s="100">
        <v>10843.16</v>
      </c>
      <c r="J117" s="117">
        <v>4515.07</v>
      </c>
      <c r="K117" s="695">
        <v>11842.87</v>
      </c>
      <c r="L117" s="297">
        <v>11842.87</v>
      </c>
      <c r="M117" s="122">
        <v>51.877813896789924</v>
      </c>
    </row>
    <row r="118" spans="1:19" ht="16.5" customHeight="1">
      <c r="A118" s="408" t="s">
        <v>361</v>
      </c>
      <c r="B118" s="118" t="s">
        <v>362</v>
      </c>
      <c r="C118" s="275">
        <v>3000</v>
      </c>
      <c r="D118" s="264"/>
      <c r="E118" s="694">
        <v>950</v>
      </c>
      <c r="F118" s="113">
        <v>950</v>
      </c>
      <c r="G118" s="696"/>
      <c r="H118" s="677">
        <v>38.520000000000003</v>
      </c>
      <c r="I118" s="100"/>
      <c r="J118" s="117"/>
      <c r="K118" s="695">
        <v>911.48</v>
      </c>
      <c r="L118" s="297">
        <v>911.48</v>
      </c>
      <c r="M118" s="122">
        <v>4.0547368421052639</v>
      </c>
    </row>
    <row r="119" spans="1:19" ht="16.5" customHeight="1">
      <c r="A119" s="408" t="s">
        <v>363</v>
      </c>
      <c r="B119" s="118" t="s">
        <v>364</v>
      </c>
      <c r="C119" s="275">
        <v>90961</v>
      </c>
      <c r="D119" s="264"/>
      <c r="E119" s="694">
        <v>40099</v>
      </c>
      <c r="F119" s="113">
        <v>40099</v>
      </c>
      <c r="G119" s="696">
        <v>1737.65</v>
      </c>
      <c r="H119" s="677">
        <v>33001.01</v>
      </c>
      <c r="I119" s="100">
        <v>29323.55</v>
      </c>
      <c r="J119" s="117">
        <v>28436.959999999999</v>
      </c>
      <c r="K119" s="695">
        <v>7097.989999999998</v>
      </c>
      <c r="L119" s="297">
        <v>7097.989999999998</v>
      </c>
      <c r="M119" s="122">
        <v>82.298835382428493</v>
      </c>
      <c r="P119" s="14" t="s">
        <v>12</v>
      </c>
    </row>
    <row r="120" spans="1:19" ht="20.25" customHeight="1">
      <c r="A120" s="410" t="s">
        <v>365</v>
      </c>
      <c r="B120" s="116" t="s">
        <v>366</v>
      </c>
      <c r="C120" s="274">
        <v>87709</v>
      </c>
      <c r="D120" s="267"/>
      <c r="E120" s="691">
        <v>189308</v>
      </c>
      <c r="F120" s="691">
        <v>189308</v>
      </c>
      <c r="G120" s="691">
        <v>23540.01</v>
      </c>
      <c r="H120" s="691">
        <v>84595.709999999992</v>
      </c>
      <c r="I120" s="699">
        <v>59234.66</v>
      </c>
      <c r="J120" s="699">
        <v>27021.739999999998</v>
      </c>
      <c r="K120" s="693">
        <v>104712.29000000001</v>
      </c>
      <c r="L120" s="116">
        <v>104712.29000000001</v>
      </c>
      <c r="M120" s="120">
        <v>44.686811967798505</v>
      </c>
      <c r="O120" s="14" t="s">
        <v>12</v>
      </c>
    </row>
    <row r="121" spans="1:19" ht="20.25" customHeight="1">
      <c r="A121" s="455">
        <v>251</v>
      </c>
      <c r="B121" s="297" t="s">
        <v>619</v>
      </c>
      <c r="C121" s="274"/>
      <c r="D121" s="267"/>
      <c r="E121" s="701">
        <v>6000</v>
      </c>
      <c r="F121" s="702">
        <v>6000</v>
      </c>
      <c r="G121" s="267"/>
      <c r="H121" s="703"/>
      <c r="I121" s="704"/>
      <c r="J121" s="705"/>
      <c r="K121" s="693"/>
      <c r="L121" s="116"/>
      <c r="M121" s="120">
        <v>0</v>
      </c>
      <c r="O121" s="14"/>
    </row>
    <row r="122" spans="1:19" ht="14.25" customHeight="1">
      <c r="A122" s="408" t="s">
        <v>367</v>
      </c>
      <c r="B122" s="118" t="s">
        <v>368</v>
      </c>
      <c r="C122" s="275">
        <v>10885</v>
      </c>
      <c r="D122" s="264"/>
      <c r="E122" s="694">
        <v>6935</v>
      </c>
      <c r="F122" s="113">
        <v>6935</v>
      </c>
      <c r="G122" s="696">
        <v>791.26</v>
      </c>
      <c r="H122" s="677">
        <v>1301.02</v>
      </c>
      <c r="I122" s="100">
        <v>679.89</v>
      </c>
      <c r="J122" s="117">
        <v>319.83</v>
      </c>
      <c r="K122" s="695">
        <v>5633.98</v>
      </c>
      <c r="L122" s="297">
        <v>5633.98</v>
      </c>
      <c r="M122" s="122">
        <v>18.760201874549388</v>
      </c>
    </row>
    <row r="123" spans="1:19" ht="16.5" customHeight="1">
      <c r="A123" s="408" t="s">
        <v>369</v>
      </c>
      <c r="B123" s="118" t="s">
        <v>370</v>
      </c>
      <c r="C123" s="275">
        <v>11735</v>
      </c>
      <c r="D123" s="264"/>
      <c r="E123" s="694">
        <v>9715</v>
      </c>
      <c r="F123" s="113">
        <v>9715</v>
      </c>
      <c r="G123" s="100">
        <v>2890.25</v>
      </c>
      <c r="H123" s="677">
        <v>3957.7200000000003</v>
      </c>
      <c r="I123" s="100">
        <v>1332.92</v>
      </c>
      <c r="J123" s="117">
        <v>1264.97</v>
      </c>
      <c r="K123" s="695">
        <v>5757.28</v>
      </c>
      <c r="L123" s="297">
        <v>5757.28</v>
      </c>
      <c r="M123" s="122">
        <v>40.738239835306224</v>
      </c>
    </row>
    <row r="124" spans="1:19" ht="12.75" customHeight="1">
      <c r="A124" s="408">
        <v>254</v>
      </c>
      <c r="B124" s="118" t="s">
        <v>371</v>
      </c>
      <c r="C124" s="275">
        <v>11627</v>
      </c>
      <c r="D124" s="264"/>
      <c r="E124" s="694">
        <v>16607</v>
      </c>
      <c r="F124" s="700">
        <v>16607</v>
      </c>
      <c r="G124" s="100">
        <v>408.96</v>
      </c>
      <c r="H124" s="677">
        <v>8333.06</v>
      </c>
      <c r="I124" s="100">
        <v>6589.63</v>
      </c>
      <c r="J124" s="117">
        <v>4235.1099999999997</v>
      </c>
      <c r="K124" s="695">
        <v>8273.94</v>
      </c>
      <c r="L124" s="297">
        <v>8273.94</v>
      </c>
      <c r="M124" s="122">
        <v>50.177997230083697</v>
      </c>
      <c r="S124" t="s">
        <v>12</v>
      </c>
    </row>
    <row r="125" spans="1:19" ht="18" customHeight="1">
      <c r="A125" s="408" t="s">
        <v>372</v>
      </c>
      <c r="B125" s="118" t="s">
        <v>373</v>
      </c>
      <c r="C125" s="275">
        <v>17705</v>
      </c>
      <c r="D125" s="264"/>
      <c r="E125" s="694">
        <v>52223</v>
      </c>
      <c r="F125" s="117">
        <v>52223</v>
      </c>
      <c r="G125" s="113">
        <v>743.15</v>
      </c>
      <c r="H125" s="685">
        <v>25198.260000000002</v>
      </c>
      <c r="I125" s="100">
        <v>19237.34</v>
      </c>
      <c r="J125" s="117">
        <v>6759.63</v>
      </c>
      <c r="K125" s="695">
        <v>27024.739999999998</v>
      </c>
      <c r="L125" s="297">
        <v>27024.739999999998</v>
      </c>
      <c r="M125" s="122">
        <v>48.251268598127261</v>
      </c>
    </row>
    <row r="126" spans="1:19" ht="17.25" customHeight="1">
      <c r="A126" s="408" t="s">
        <v>374</v>
      </c>
      <c r="B126" s="118" t="s">
        <v>375</v>
      </c>
      <c r="C126" s="275">
        <v>18829</v>
      </c>
      <c r="D126" s="264"/>
      <c r="E126" s="694">
        <v>40698</v>
      </c>
      <c r="F126" s="117">
        <v>40698</v>
      </c>
      <c r="G126" s="100">
        <v>8605.7099999999991</v>
      </c>
      <c r="H126" s="677">
        <v>19475.37</v>
      </c>
      <c r="I126" s="100">
        <v>13722.74</v>
      </c>
      <c r="J126" s="117">
        <v>7564.28</v>
      </c>
      <c r="K126" s="695">
        <v>21222.63</v>
      </c>
      <c r="L126" s="297">
        <v>21222.63</v>
      </c>
      <c r="M126" s="122">
        <v>47.853383458646618</v>
      </c>
    </row>
    <row r="127" spans="1:19" ht="17.25" customHeight="1">
      <c r="A127" s="408">
        <v>257</v>
      </c>
      <c r="B127" s="118" t="s">
        <v>376</v>
      </c>
      <c r="C127" s="275">
        <v>10882</v>
      </c>
      <c r="D127" s="264"/>
      <c r="E127" s="694">
        <v>8382</v>
      </c>
      <c r="F127" s="117">
        <v>8382</v>
      </c>
      <c r="G127" s="113">
        <v>810.4</v>
      </c>
      <c r="H127" s="685">
        <v>2677.02</v>
      </c>
      <c r="I127" s="100">
        <v>1996.73</v>
      </c>
      <c r="J127" s="117">
        <v>1342.85</v>
      </c>
      <c r="K127" s="695">
        <v>5704.98</v>
      </c>
      <c r="L127" s="297">
        <v>5704.98</v>
      </c>
      <c r="M127" s="122">
        <v>31.937723693629206</v>
      </c>
    </row>
    <row r="128" spans="1:19" ht="17.25" customHeight="1">
      <c r="A128" s="408" t="s">
        <v>377</v>
      </c>
      <c r="B128" s="118" t="s">
        <v>378</v>
      </c>
      <c r="C128" s="275">
        <v>6046</v>
      </c>
      <c r="D128" s="264"/>
      <c r="E128" s="694">
        <v>48748</v>
      </c>
      <c r="F128" s="117">
        <v>48748</v>
      </c>
      <c r="G128" s="100">
        <v>9290.2800000000007</v>
      </c>
      <c r="H128" s="685">
        <v>23653.260000000002</v>
      </c>
      <c r="I128" s="100">
        <v>15675.41</v>
      </c>
      <c r="J128" s="117">
        <v>5535.07</v>
      </c>
      <c r="K128" s="695">
        <v>25094.739999999998</v>
      </c>
      <c r="L128" s="297">
        <v>25094.739999999998</v>
      </c>
      <c r="M128" s="122">
        <v>48.521498317879711</v>
      </c>
      <c r="O128" t="s">
        <v>12</v>
      </c>
      <c r="P128" t="s">
        <v>12</v>
      </c>
    </row>
    <row r="129" spans="1:15" ht="15" customHeight="1">
      <c r="A129" s="410" t="s">
        <v>379</v>
      </c>
      <c r="B129" s="116" t="s">
        <v>380</v>
      </c>
      <c r="C129" s="274">
        <v>125332</v>
      </c>
      <c r="D129" s="267"/>
      <c r="E129" s="691">
        <v>101170</v>
      </c>
      <c r="F129" s="706">
        <v>101170</v>
      </c>
      <c r="G129" s="706">
        <v>10258.880000000001</v>
      </c>
      <c r="H129" s="706">
        <v>60728.59</v>
      </c>
      <c r="I129" s="707">
        <v>41104.590000000004</v>
      </c>
      <c r="J129" s="706">
        <v>15655.28</v>
      </c>
      <c r="K129" s="693">
        <v>40441.410000000003</v>
      </c>
      <c r="L129" s="116">
        <v>40441.410000000003</v>
      </c>
      <c r="M129" s="120">
        <v>60.026282494810715</v>
      </c>
    </row>
    <row r="130" spans="1:15" ht="13.5" customHeight="1">
      <c r="A130" s="408">
        <v>261</v>
      </c>
      <c r="B130" s="117" t="s">
        <v>381</v>
      </c>
      <c r="C130" s="275">
        <v>5564</v>
      </c>
      <c r="D130" s="264"/>
      <c r="E130" s="694">
        <v>439</v>
      </c>
      <c r="F130" s="123">
        <v>439</v>
      </c>
      <c r="G130" s="708"/>
      <c r="H130" s="677"/>
      <c r="I130" s="100"/>
      <c r="J130" s="117"/>
      <c r="K130" s="695">
        <v>439</v>
      </c>
      <c r="L130" s="297">
        <v>439</v>
      </c>
      <c r="M130" s="120">
        <v>0</v>
      </c>
    </row>
    <row r="131" spans="1:15" ht="13.5" customHeight="1">
      <c r="A131" s="408" t="s">
        <v>382</v>
      </c>
      <c r="B131" s="118" t="s">
        <v>383</v>
      </c>
      <c r="C131" s="275">
        <v>59615</v>
      </c>
      <c r="D131" s="264"/>
      <c r="E131" s="694">
        <v>21229</v>
      </c>
      <c r="F131" s="117">
        <v>21229</v>
      </c>
      <c r="G131" s="100">
        <v>1615.56</v>
      </c>
      <c r="H131" s="677">
        <v>11437.14</v>
      </c>
      <c r="I131" s="100">
        <v>9342.44</v>
      </c>
      <c r="J131" s="117">
        <v>3904.93</v>
      </c>
      <c r="K131" s="100">
        <v>9791.86</v>
      </c>
      <c r="L131" s="117">
        <v>9791.86</v>
      </c>
      <c r="M131" s="122">
        <v>53.875076546233927</v>
      </c>
    </row>
    <row r="132" spans="1:15" ht="17.25" customHeight="1">
      <c r="A132" s="408">
        <v>263</v>
      </c>
      <c r="B132" s="118" t="s">
        <v>384</v>
      </c>
      <c r="C132" s="275">
        <v>15000</v>
      </c>
      <c r="D132" s="264"/>
      <c r="E132" s="694">
        <v>11400</v>
      </c>
      <c r="F132" s="117">
        <v>11400</v>
      </c>
      <c r="G132" s="708">
        <v>45.15</v>
      </c>
      <c r="H132" s="677">
        <v>1476.8400000000001</v>
      </c>
      <c r="I132" s="100">
        <v>1476.84</v>
      </c>
      <c r="J132" s="117">
        <v>399.78</v>
      </c>
      <c r="K132" s="100">
        <v>9923.16</v>
      </c>
      <c r="L132" s="117">
        <v>9923.16</v>
      </c>
      <c r="M132" s="122">
        <v>12.954736842105262</v>
      </c>
    </row>
    <row r="133" spans="1:15" ht="17.25" customHeight="1">
      <c r="A133" s="408" t="s">
        <v>385</v>
      </c>
      <c r="B133" s="124" t="s">
        <v>386</v>
      </c>
      <c r="C133" s="113">
        <v>20673</v>
      </c>
      <c r="D133" s="264"/>
      <c r="E133" s="694">
        <v>33840</v>
      </c>
      <c r="F133" s="123">
        <v>33840</v>
      </c>
      <c r="G133" s="708">
        <v>2603.7800000000002</v>
      </c>
      <c r="H133" s="677">
        <v>28103.279999999999</v>
      </c>
      <c r="I133" s="100">
        <v>19937.3</v>
      </c>
      <c r="J133" s="117">
        <v>3281.39</v>
      </c>
      <c r="K133" s="100">
        <v>5736.7200000000012</v>
      </c>
      <c r="L133" s="117">
        <v>5736.7200000000012</v>
      </c>
      <c r="M133" s="122">
        <v>83.047517730496452</v>
      </c>
      <c r="O133" t="s">
        <v>12</v>
      </c>
    </row>
    <row r="134" spans="1:15" ht="15.75" customHeight="1">
      <c r="A134" s="408" t="s">
        <v>387</v>
      </c>
      <c r="B134" s="124" t="s">
        <v>388</v>
      </c>
      <c r="C134" s="113">
        <v>24480</v>
      </c>
      <c r="D134" s="264"/>
      <c r="E134" s="694">
        <v>34262</v>
      </c>
      <c r="F134" s="123">
        <v>34262</v>
      </c>
      <c r="G134" s="100">
        <v>5994.39</v>
      </c>
      <c r="H134" s="677">
        <v>19711.329999999998</v>
      </c>
      <c r="I134" s="100">
        <v>10348.01</v>
      </c>
      <c r="J134" s="117">
        <v>8069.18</v>
      </c>
      <c r="K134" s="100">
        <v>14550.670000000002</v>
      </c>
      <c r="L134" s="117">
        <v>14550.670000000002</v>
      </c>
      <c r="M134" s="122">
        <v>57.53117156032922</v>
      </c>
    </row>
    <row r="135" spans="1:15" ht="20.25" customHeight="1">
      <c r="A135" s="410" t="s">
        <v>389</v>
      </c>
      <c r="B135" s="125" t="s">
        <v>390</v>
      </c>
      <c r="C135" s="410">
        <v>194139</v>
      </c>
      <c r="D135" s="267"/>
      <c r="E135" s="691">
        <v>230861</v>
      </c>
      <c r="F135" s="706">
        <v>228811</v>
      </c>
      <c r="G135" s="706">
        <v>33812.339999999997</v>
      </c>
      <c r="H135" s="706">
        <v>119977.47</v>
      </c>
      <c r="I135" s="706">
        <v>64336.56</v>
      </c>
      <c r="J135" s="706">
        <v>39339.39</v>
      </c>
      <c r="K135" s="693">
        <v>108833.53</v>
      </c>
      <c r="L135" s="116">
        <v>110883.53</v>
      </c>
      <c r="M135" s="120">
        <v>52.435184497248819</v>
      </c>
      <c r="N135" s="6"/>
    </row>
    <row r="136" spans="1:15" ht="12.75" customHeight="1">
      <c r="A136" s="408" t="s">
        <v>391</v>
      </c>
      <c r="B136" s="124" t="s">
        <v>392</v>
      </c>
      <c r="C136" s="113">
        <v>9547</v>
      </c>
      <c r="D136" s="264"/>
      <c r="E136" s="694">
        <v>62922</v>
      </c>
      <c r="F136" s="700">
        <v>62922</v>
      </c>
      <c r="G136" s="708">
        <v>1611.95</v>
      </c>
      <c r="H136" s="677">
        <v>17725.010000000002</v>
      </c>
      <c r="I136" s="100">
        <v>17133.09</v>
      </c>
      <c r="J136" s="117">
        <v>7824.68</v>
      </c>
      <c r="K136" s="695">
        <v>45196.99</v>
      </c>
      <c r="L136" s="297">
        <v>45196.99</v>
      </c>
      <c r="M136" s="122">
        <v>28.169813419789584</v>
      </c>
    </row>
    <row r="137" spans="1:15" ht="16.5" customHeight="1">
      <c r="A137" s="408" t="s">
        <v>393</v>
      </c>
      <c r="B137" s="118" t="s">
        <v>394</v>
      </c>
      <c r="C137" s="275">
        <v>797</v>
      </c>
      <c r="D137" s="264"/>
      <c r="E137" s="694">
        <v>8597</v>
      </c>
      <c r="F137" s="123">
        <v>8597</v>
      </c>
      <c r="G137" s="708">
        <v>2090.35</v>
      </c>
      <c r="H137" s="677">
        <v>2603.9499999999998</v>
      </c>
      <c r="I137" s="100">
        <v>513.6</v>
      </c>
      <c r="J137" s="117">
        <v>513.6</v>
      </c>
      <c r="K137" s="695">
        <v>5993.05</v>
      </c>
      <c r="L137" s="297">
        <v>5993.05</v>
      </c>
      <c r="M137" s="122">
        <v>30.289054321274861</v>
      </c>
    </row>
    <row r="138" spans="1:15" ht="13.5" customHeight="1">
      <c r="A138" s="408" t="s">
        <v>395</v>
      </c>
      <c r="B138" s="118" t="s">
        <v>598</v>
      </c>
      <c r="C138" s="275">
        <v>12152</v>
      </c>
      <c r="D138" s="264"/>
      <c r="E138" s="694">
        <v>50407</v>
      </c>
      <c r="F138" s="123">
        <v>50407</v>
      </c>
      <c r="G138" s="708">
        <v>5748.95</v>
      </c>
      <c r="H138" s="677">
        <v>21429.280000000002</v>
      </c>
      <c r="I138" s="100">
        <v>20081.18</v>
      </c>
      <c r="J138" s="117">
        <v>12616.14</v>
      </c>
      <c r="K138" s="695">
        <v>28977.719999999998</v>
      </c>
      <c r="L138" s="297">
        <v>28977.719999999998</v>
      </c>
      <c r="M138" s="122">
        <v>42.51250818338724</v>
      </c>
    </row>
    <row r="139" spans="1:15" ht="16.5" customHeight="1">
      <c r="A139" s="408" t="s">
        <v>396</v>
      </c>
      <c r="B139" s="118" t="s">
        <v>397</v>
      </c>
      <c r="C139" s="275">
        <v>50000</v>
      </c>
      <c r="D139" s="264"/>
      <c r="E139" s="694">
        <v>49462</v>
      </c>
      <c r="F139" s="123">
        <v>49462</v>
      </c>
      <c r="G139" s="708">
        <v>9818.06</v>
      </c>
      <c r="H139" s="677">
        <v>42689.84</v>
      </c>
      <c r="I139" s="100">
        <v>12377</v>
      </c>
      <c r="J139" s="117">
        <v>12302.37</v>
      </c>
      <c r="K139" s="695">
        <v>6772.1600000000035</v>
      </c>
      <c r="L139" s="297">
        <v>6772.1600000000035</v>
      </c>
      <c r="M139" s="122">
        <v>86.308357931341234</v>
      </c>
    </row>
    <row r="140" spans="1:15" ht="12.75" customHeight="1">
      <c r="A140" s="408" t="s">
        <v>398</v>
      </c>
      <c r="B140" s="118" t="s">
        <v>599</v>
      </c>
      <c r="C140" s="275">
        <v>91203</v>
      </c>
      <c r="D140" s="264"/>
      <c r="E140" s="694">
        <v>34543</v>
      </c>
      <c r="F140" s="123">
        <v>32493</v>
      </c>
      <c r="G140" s="708">
        <v>13476.81</v>
      </c>
      <c r="H140" s="677">
        <v>25082.98</v>
      </c>
      <c r="I140" s="100">
        <v>11446.36</v>
      </c>
      <c r="J140" s="117">
        <v>4390.46</v>
      </c>
      <c r="K140" s="695">
        <v>7410.02</v>
      </c>
      <c r="L140" s="297">
        <v>9460.02</v>
      </c>
      <c r="M140" s="122">
        <v>77.195026621118402</v>
      </c>
    </row>
    <row r="141" spans="1:15" ht="15" customHeight="1">
      <c r="A141" s="408">
        <v>277</v>
      </c>
      <c r="B141" s="118" t="s">
        <v>399</v>
      </c>
      <c r="C141" s="275"/>
      <c r="D141" s="264"/>
      <c r="E141" s="694">
        <v>400</v>
      </c>
      <c r="F141" s="123">
        <v>400</v>
      </c>
      <c r="G141" s="708"/>
      <c r="H141" s="677">
        <v>0</v>
      </c>
      <c r="I141" s="100"/>
      <c r="J141" s="117"/>
      <c r="K141" s="695">
        <v>400</v>
      </c>
      <c r="L141" s="297">
        <v>400</v>
      </c>
      <c r="M141" s="122">
        <v>0</v>
      </c>
    </row>
    <row r="142" spans="1:15" ht="15" customHeight="1">
      <c r="A142" s="408">
        <v>278</v>
      </c>
      <c r="B142" s="118" t="s">
        <v>400</v>
      </c>
      <c r="C142" s="275"/>
      <c r="D142" s="264"/>
      <c r="E142" s="694">
        <v>500</v>
      </c>
      <c r="F142" s="123">
        <v>500</v>
      </c>
      <c r="G142" s="708"/>
      <c r="H142" s="677"/>
      <c r="I142" s="100"/>
      <c r="J142" s="117"/>
      <c r="K142" s="695">
        <v>500</v>
      </c>
      <c r="L142" s="297">
        <v>500</v>
      </c>
      <c r="M142" s="122">
        <v>0</v>
      </c>
    </row>
    <row r="143" spans="1:15" ht="15" customHeight="1">
      <c r="A143" s="408" t="s">
        <v>401</v>
      </c>
      <c r="B143" s="118" t="s">
        <v>402</v>
      </c>
      <c r="C143" s="275">
        <v>30440</v>
      </c>
      <c r="D143" s="264"/>
      <c r="E143" s="694">
        <v>24030</v>
      </c>
      <c r="F143" s="123">
        <v>24030</v>
      </c>
      <c r="G143" s="708">
        <v>1066.22</v>
      </c>
      <c r="H143" s="677">
        <v>10446.41</v>
      </c>
      <c r="I143" s="100">
        <v>2785.33</v>
      </c>
      <c r="J143" s="117">
        <v>1692.14</v>
      </c>
      <c r="K143" s="695">
        <v>13583.59</v>
      </c>
      <c r="L143" s="297">
        <v>13583.59</v>
      </c>
      <c r="M143" s="122">
        <v>43.472367873491471</v>
      </c>
    </row>
    <row r="144" spans="1:15" ht="15" customHeight="1">
      <c r="A144" s="410" t="s">
        <v>403</v>
      </c>
      <c r="B144" s="116" t="s">
        <v>404</v>
      </c>
      <c r="C144" s="274">
        <v>98355</v>
      </c>
      <c r="D144" s="267"/>
      <c r="E144" s="709">
        <v>79878</v>
      </c>
      <c r="F144" s="710">
        <v>79878</v>
      </c>
      <c r="G144" s="711">
        <v>5456.88</v>
      </c>
      <c r="H144" s="675">
        <v>63509.1</v>
      </c>
      <c r="I144" s="693">
        <v>48936.800000000003</v>
      </c>
      <c r="J144" s="116">
        <v>35838.69</v>
      </c>
      <c r="K144" s="693">
        <v>16368.900000000001</v>
      </c>
      <c r="L144" s="116">
        <v>16368.900000000001</v>
      </c>
      <c r="M144" s="120">
        <v>79.50762412679336</v>
      </c>
    </row>
    <row r="145" spans="1:16" ht="15" customHeight="1">
      <c r="A145" s="407">
        <v>290</v>
      </c>
      <c r="B145" s="126" t="s">
        <v>405</v>
      </c>
      <c r="C145" s="277">
        <v>0</v>
      </c>
      <c r="D145" s="263"/>
      <c r="E145" s="712">
        <v>242615</v>
      </c>
      <c r="F145" s="712">
        <v>242615</v>
      </c>
      <c r="G145" s="126">
        <v>2527.1799999999998</v>
      </c>
      <c r="H145" s="675">
        <v>207985.141</v>
      </c>
      <c r="I145" s="693">
        <v>129685.45999999999</v>
      </c>
      <c r="J145" s="126">
        <v>162277.59</v>
      </c>
      <c r="K145" s="97">
        <v>34629.858999999997</v>
      </c>
      <c r="L145" s="126">
        <v>34629.858999999997</v>
      </c>
      <c r="M145" s="120">
        <v>85.726414689940853</v>
      </c>
      <c r="N145">
        <v>0</v>
      </c>
      <c r="O145" s="14" t="s">
        <v>12</v>
      </c>
    </row>
    <row r="146" spans="1:16" ht="15" customHeight="1">
      <c r="A146" s="408">
        <v>291</v>
      </c>
      <c r="B146" s="127" t="s">
        <v>406</v>
      </c>
      <c r="C146" s="277"/>
      <c r="D146" s="263"/>
      <c r="E146" s="713">
        <v>10130</v>
      </c>
      <c r="F146" s="128">
        <v>10130</v>
      </c>
      <c r="G146" s="128">
        <v>2427.5</v>
      </c>
      <c r="H146" s="714">
        <v>7131.5</v>
      </c>
      <c r="I146" s="100">
        <v>6891.5</v>
      </c>
      <c r="J146" s="128">
        <v>7113.5</v>
      </c>
      <c r="K146" s="100">
        <v>2998.5</v>
      </c>
      <c r="L146" s="128">
        <v>2998.5</v>
      </c>
      <c r="M146" s="122">
        <v>70.399802566633767</v>
      </c>
    </row>
    <row r="147" spans="1:16" ht="15" customHeight="1">
      <c r="A147" s="409">
        <v>292</v>
      </c>
      <c r="B147" s="127" t="s">
        <v>407</v>
      </c>
      <c r="C147" s="278"/>
      <c r="D147" s="266"/>
      <c r="E147" s="713">
        <v>1650</v>
      </c>
      <c r="F147" s="128">
        <v>1650</v>
      </c>
      <c r="G147" s="128"/>
      <c r="H147" s="714">
        <v>834.96</v>
      </c>
      <c r="I147" s="100"/>
      <c r="J147" s="128">
        <v>834.96</v>
      </c>
      <c r="K147" s="100">
        <v>815.04</v>
      </c>
      <c r="L147" s="128">
        <v>815.04</v>
      </c>
      <c r="M147" s="122">
        <v>50.603636363636362</v>
      </c>
      <c r="O147" t="s">
        <v>12</v>
      </c>
    </row>
    <row r="148" spans="1:16" ht="14.25" customHeight="1">
      <c r="A148" s="408">
        <v>293</v>
      </c>
      <c r="B148" s="127" t="s">
        <v>408</v>
      </c>
      <c r="C148" s="279"/>
      <c r="D148" s="264"/>
      <c r="E148" s="713">
        <v>113920</v>
      </c>
      <c r="F148" s="128">
        <v>113920</v>
      </c>
      <c r="G148" s="128"/>
      <c r="H148" s="714">
        <v>86066.201000000001</v>
      </c>
      <c r="I148" s="100">
        <v>73913.98</v>
      </c>
      <c r="J148" s="128">
        <v>65007.91</v>
      </c>
      <c r="K148" s="100">
        <v>27853.798999999999</v>
      </c>
      <c r="L148" s="128">
        <v>27853.798999999999</v>
      </c>
      <c r="M148" s="122">
        <v>75.549684866573031</v>
      </c>
    </row>
    <row r="149" spans="1:16" ht="15" customHeight="1">
      <c r="A149" s="408">
        <v>294</v>
      </c>
      <c r="B149" s="127" t="s">
        <v>409</v>
      </c>
      <c r="C149" s="279"/>
      <c r="D149" s="264"/>
      <c r="E149" s="713">
        <v>260</v>
      </c>
      <c r="F149" s="128">
        <v>260</v>
      </c>
      <c r="G149" s="128"/>
      <c r="H149" s="714">
        <v>102.45</v>
      </c>
      <c r="I149" s="100"/>
      <c r="J149" s="128">
        <v>102.45</v>
      </c>
      <c r="K149" s="100">
        <v>157.55000000000001</v>
      </c>
      <c r="L149" s="128">
        <v>157.55000000000001</v>
      </c>
      <c r="M149" s="122">
        <v>39.403846153846153</v>
      </c>
    </row>
    <row r="150" spans="1:16" ht="15" customHeight="1">
      <c r="A150" s="408">
        <v>295</v>
      </c>
      <c r="B150" s="128" t="s">
        <v>410</v>
      </c>
      <c r="C150" s="277"/>
      <c r="D150" s="263"/>
      <c r="E150" s="713">
        <v>1270</v>
      </c>
      <c r="F150" s="128">
        <v>1270</v>
      </c>
      <c r="G150" s="128"/>
      <c r="H150" s="714">
        <v>849.56000000000006</v>
      </c>
      <c r="I150" s="100">
        <v>276.04000000000002</v>
      </c>
      <c r="J150" s="128">
        <v>849.56</v>
      </c>
      <c r="K150" s="100">
        <v>420.43999999999994</v>
      </c>
      <c r="L150" s="128">
        <v>420.43999999999994</v>
      </c>
      <c r="M150" s="122">
        <v>66.894488188976382</v>
      </c>
    </row>
    <row r="151" spans="1:16" ht="15" customHeight="1">
      <c r="A151" s="408">
        <v>296</v>
      </c>
      <c r="B151" s="127" t="s">
        <v>411</v>
      </c>
      <c r="C151" s="279"/>
      <c r="D151" s="264"/>
      <c r="E151" s="713">
        <v>7870</v>
      </c>
      <c r="F151" s="128">
        <v>7870</v>
      </c>
      <c r="G151" s="128"/>
      <c r="H151" s="714">
        <v>7842.12</v>
      </c>
      <c r="I151" s="100">
        <v>1849.57</v>
      </c>
      <c r="J151" s="128">
        <v>7980.02</v>
      </c>
      <c r="K151" s="100">
        <v>27.880000000000109</v>
      </c>
      <c r="L151" s="128">
        <v>27.880000000000109</v>
      </c>
      <c r="M151" s="122">
        <v>99.64574332909784</v>
      </c>
    </row>
    <row r="152" spans="1:16" ht="15" customHeight="1">
      <c r="A152" s="408">
        <v>297</v>
      </c>
      <c r="B152" s="128" t="s">
        <v>412</v>
      </c>
      <c r="C152" s="277"/>
      <c r="D152" s="263"/>
      <c r="E152" s="713">
        <v>21760</v>
      </c>
      <c r="F152" s="128">
        <v>21760</v>
      </c>
      <c r="G152" s="128">
        <v>99.68</v>
      </c>
      <c r="H152" s="714">
        <v>21454.74</v>
      </c>
      <c r="I152" s="100">
        <v>2287.66</v>
      </c>
      <c r="J152" s="128">
        <v>19345.599999999999</v>
      </c>
      <c r="K152" s="100">
        <v>305.2599999999984</v>
      </c>
      <c r="L152" s="128">
        <v>305.2599999999984</v>
      </c>
      <c r="M152" s="122">
        <v>98.597150735294122</v>
      </c>
    </row>
    <row r="153" spans="1:16" ht="14.25" customHeight="1">
      <c r="A153" s="408">
        <v>298</v>
      </c>
      <c r="B153" s="128" t="s">
        <v>413</v>
      </c>
      <c r="C153" s="277"/>
      <c r="D153" s="263"/>
      <c r="E153" s="713">
        <v>43590</v>
      </c>
      <c r="F153" s="128">
        <v>43590</v>
      </c>
      <c r="G153" s="128"/>
      <c r="H153" s="714">
        <v>41782.15</v>
      </c>
      <c r="I153" s="100">
        <v>3290.25</v>
      </c>
      <c r="J153" s="128">
        <v>21925.53</v>
      </c>
      <c r="K153" s="100">
        <v>1807.8499999999985</v>
      </c>
      <c r="L153" s="128">
        <v>1807.8499999999985</v>
      </c>
      <c r="M153" s="122">
        <v>95.852603808212891</v>
      </c>
    </row>
    <row r="154" spans="1:16" ht="15.75" customHeight="1">
      <c r="A154" s="408">
        <v>299</v>
      </c>
      <c r="B154" s="128" t="s">
        <v>414</v>
      </c>
      <c r="C154" s="277"/>
      <c r="D154" s="263"/>
      <c r="E154" s="713">
        <v>42165</v>
      </c>
      <c r="F154" s="128">
        <v>42165</v>
      </c>
      <c r="G154" s="128"/>
      <c r="H154" s="714">
        <v>41921.46</v>
      </c>
      <c r="I154" s="100">
        <v>41176.46</v>
      </c>
      <c r="J154" s="128">
        <v>39118.06</v>
      </c>
      <c r="K154" s="100">
        <v>243.54000000000087</v>
      </c>
      <c r="L154" s="128">
        <v>243.54000000000087</v>
      </c>
      <c r="M154" s="122">
        <v>99.422411953041617</v>
      </c>
    </row>
    <row r="155" spans="1:16" ht="18.75" customHeight="1">
      <c r="A155" s="417">
        <v>4</v>
      </c>
      <c r="B155" s="416" t="s">
        <v>415</v>
      </c>
      <c r="C155" s="414">
        <v>2318000</v>
      </c>
      <c r="D155" s="415"/>
      <c r="E155" s="689">
        <v>2195720</v>
      </c>
      <c r="F155" s="414">
        <v>1916720</v>
      </c>
      <c r="G155" s="414">
        <v>175967.56</v>
      </c>
      <c r="H155" s="414">
        <v>1112193.56</v>
      </c>
      <c r="I155" s="689">
        <v>468051.33</v>
      </c>
      <c r="J155" s="416">
        <v>361595.62</v>
      </c>
      <c r="K155" s="690">
        <v>804526.44</v>
      </c>
      <c r="L155" s="414">
        <v>1083526.44</v>
      </c>
      <c r="M155" s="534">
        <v>58.025875453900412</v>
      </c>
      <c r="O155" t="s">
        <v>12</v>
      </c>
      <c r="P155" s="1" t="s">
        <v>12</v>
      </c>
    </row>
    <row r="156" spans="1:16" ht="15" customHeight="1">
      <c r="A156" s="407">
        <v>430</v>
      </c>
      <c r="B156" s="119" t="s">
        <v>416</v>
      </c>
      <c r="C156" s="276">
        <v>2318000</v>
      </c>
      <c r="D156" s="263"/>
      <c r="E156" s="697">
        <v>2108150</v>
      </c>
      <c r="F156" s="276">
        <v>1829150</v>
      </c>
      <c r="G156" s="276">
        <v>175967.56</v>
      </c>
      <c r="H156" s="715">
        <v>1051663.3500000001</v>
      </c>
      <c r="I156" s="97">
        <v>466163.78</v>
      </c>
      <c r="J156" s="119">
        <v>303216</v>
      </c>
      <c r="K156" s="97">
        <v>777486.64999999991</v>
      </c>
      <c r="L156" s="119">
        <v>1056486.6499999999</v>
      </c>
      <c r="M156" s="131">
        <v>57.494647787223585</v>
      </c>
    </row>
    <row r="157" spans="1:16" ht="13.5" customHeight="1">
      <c r="A157" s="408">
        <v>439</v>
      </c>
      <c r="B157" s="117" t="s">
        <v>417</v>
      </c>
      <c r="C157" s="275">
        <v>2318000</v>
      </c>
      <c r="D157" s="264"/>
      <c r="E157" s="694">
        <v>2108150</v>
      </c>
      <c r="F157" s="716">
        <v>1829150</v>
      </c>
      <c r="G157" s="717">
        <v>175967.56</v>
      </c>
      <c r="H157" s="677">
        <v>1051663.3500000001</v>
      </c>
      <c r="I157" s="100">
        <v>466163.78</v>
      </c>
      <c r="J157" s="117">
        <v>303216</v>
      </c>
      <c r="K157" s="100">
        <v>777486.64999999991</v>
      </c>
      <c r="L157" s="117">
        <v>1056486.6499999999</v>
      </c>
      <c r="M157" s="122">
        <v>57.494647787223585</v>
      </c>
    </row>
    <row r="158" spans="1:16" ht="16.5" customHeight="1">
      <c r="A158" s="407">
        <v>490</v>
      </c>
      <c r="B158" s="119" t="s">
        <v>418</v>
      </c>
      <c r="C158" s="275">
        <v>0</v>
      </c>
      <c r="D158" s="264"/>
      <c r="E158" s="697">
        <v>87570</v>
      </c>
      <c r="F158" s="276">
        <v>87570</v>
      </c>
      <c r="G158" s="276">
        <v>0</v>
      </c>
      <c r="H158" s="718">
        <v>60530.210000000006</v>
      </c>
      <c r="I158" s="97">
        <v>1887.55</v>
      </c>
      <c r="J158" s="119">
        <v>58379.62</v>
      </c>
      <c r="K158" s="97">
        <v>27039.789999999994</v>
      </c>
      <c r="L158" s="119">
        <v>27039.789999999994</v>
      </c>
      <c r="M158" s="131">
        <v>69.122085188991676</v>
      </c>
    </row>
    <row r="159" spans="1:16" ht="13.5" customHeight="1">
      <c r="A159" s="408">
        <v>494</v>
      </c>
      <c r="B159" s="117" t="s">
        <v>419</v>
      </c>
      <c r="C159" s="275"/>
      <c r="D159" s="264"/>
      <c r="E159" s="694">
        <v>87570</v>
      </c>
      <c r="F159" s="113">
        <v>87570</v>
      </c>
      <c r="G159" s="717"/>
      <c r="H159" s="719">
        <v>60530.210000000006</v>
      </c>
      <c r="I159" s="100">
        <v>1887.55</v>
      </c>
      <c r="J159" s="117">
        <v>58379.62</v>
      </c>
      <c r="K159" s="100">
        <v>27039.789999999994</v>
      </c>
      <c r="L159" s="117">
        <v>27039.789999999994</v>
      </c>
      <c r="M159" s="122">
        <v>69.122085188991676</v>
      </c>
    </row>
    <row r="160" spans="1:16" ht="15.75" customHeight="1">
      <c r="A160" s="417" t="s">
        <v>420</v>
      </c>
      <c r="B160" s="413" t="s">
        <v>421</v>
      </c>
      <c r="C160" s="414">
        <v>1666238</v>
      </c>
      <c r="D160" s="415"/>
      <c r="E160" s="689">
        <v>1344388</v>
      </c>
      <c r="F160" s="416">
        <v>1072647</v>
      </c>
      <c r="G160" s="416">
        <v>36440.04</v>
      </c>
      <c r="H160" s="720">
        <v>790124.7300000001</v>
      </c>
      <c r="I160" s="416">
        <v>757536.70000000007</v>
      </c>
      <c r="J160" s="416">
        <v>757536.70000000007</v>
      </c>
      <c r="K160" s="721">
        <v>282522.2699999999</v>
      </c>
      <c r="L160" s="416">
        <v>554263.2699999999</v>
      </c>
      <c r="M160" s="418">
        <v>73.661207275086781</v>
      </c>
      <c r="O160" t="s">
        <v>12</v>
      </c>
      <c r="P160" s="1" t="s">
        <v>12</v>
      </c>
    </row>
    <row r="161" spans="1:17">
      <c r="A161" s="407" t="s">
        <v>422</v>
      </c>
      <c r="B161" s="129" t="s">
        <v>423</v>
      </c>
      <c r="C161" s="276">
        <v>118164</v>
      </c>
      <c r="D161" s="263"/>
      <c r="E161" s="697">
        <v>118164</v>
      </c>
      <c r="F161" s="276">
        <v>49235</v>
      </c>
      <c r="G161" s="276">
        <v>3373.87</v>
      </c>
      <c r="H161" s="718">
        <v>16869.349999999999</v>
      </c>
      <c r="I161" s="119">
        <v>16869.349999999999</v>
      </c>
      <c r="J161" s="276">
        <v>16869.349999999999</v>
      </c>
      <c r="K161" s="13">
        <v>32365.65</v>
      </c>
      <c r="L161" s="698">
        <v>101294.65</v>
      </c>
      <c r="M161" s="131">
        <v>34.262922717578952</v>
      </c>
    </row>
    <row r="162" spans="1:17" ht="13.5" customHeight="1">
      <c r="A162" s="408" t="s">
        <v>424</v>
      </c>
      <c r="B162" s="118" t="s">
        <v>425</v>
      </c>
      <c r="C162" s="275">
        <v>118164</v>
      </c>
      <c r="D162" s="264"/>
      <c r="E162" s="694">
        <v>118164</v>
      </c>
      <c r="F162" s="113">
        <v>49235</v>
      </c>
      <c r="G162" s="717">
        <v>3373.87</v>
      </c>
      <c r="H162" s="677">
        <v>16869.349999999999</v>
      </c>
      <c r="I162" s="100">
        <v>16869.349999999999</v>
      </c>
      <c r="J162" s="117">
        <v>16869.349999999999</v>
      </c>
      <c r="K162" s="100">
        <v>32365.65</v>
      </c>
      <c r="L162" s="117">
        <v>101294.65</v>
      </c>
      <c r="M162" s="122">
        <v>34.262922717578952</v>
      </c>
      <c r="O162" t="s">
        <v>12</v>
      </c>
      <c r="P162" t="s">
        <v>12</v>
      </c>
    </row>
    <row r="163" spans="1:17">
      <c r="A163" s="13" t="s">
        <v>426</v>
      </c>
      <c r="B163" s="119" t="s">
        <v>276</v>
      </c>
      <c r="C163" s="276">
        <v>846224</v>
      </c>
      <c r="D163" s="263"/>
      <c r="E163" s="697">
        <v>844424</v>
      </c>
      <c r="F163" s="697">
        <v>800878</v>
      </c>
      <c r="G163" s="697">
        <v>31089.17</v>
      </c>
      <c r="H163" s="697">
        <v>704167.35000000009</v>
      </c>
      <c r="I163" s="97">
        <v>704167.35000000009</v>
      </c>
      <c r="J163" s="97">
        <v>704167.35000000009</v>
      </c>
      <c r="K163" s="97">
        <v>96710.649999999907</v>
      </c>
      <c r="L163" s="119">
        <v>140256.64999999991</v>
      </c>
      <c r="M163" s="131">
        <v>87.924421697187356</v>
      </c>
      <c r="Q163" s="1" t="s">
        <v>12</v>
      </c>
    </row>
    <row r="164" spans="1:17" ht="14.25" customHeight="1">
      <c r="A164" s="408">
        <v>611</v>
      </c>
      <c r="B164" s="117" t="s">
        <v>427</v>
      </c>
      <c r="C164" s="275">
        <v>1800</v>
      </c>
      <c r="D164" s="264"/>
      <c r="E164" s="694"/>
      <c r="F164" s="113"/>
      <c r="G164" s="717"/>
      <c r="H164" s="677"/>
      <c r="I164" s="100"/>
      <c r="J164" s="117"/>
      <c r="K164" s="97">
        <v>0</v>
      </c>
      <c r="L164" s="117">
        <v>0</v>
      </c>
      <c r="M164" s="131"/>
    </row>
    <row r="165" spans="1:17" ht="0.75" customHeight="1">
      <c r="A165" s="408">
        <v>612</v>
      </c>
      <c r="B165" s="117" t="s">
        <v>428</v>
      </c>
      <c r="C165" s="275"/>
      <c r="D165" s="264"/>
      <c r="E165" s="694"/>
      <c r="F165" s="113"/>
      <c r="G165" s="717"/>
      <c r="H165" s="677"/>
      <c r="I165" s="100"/>
      <c r="J165" s="117"/>
      <c r="K165" s="97">
        <v>0</v>
      </c>
      <c r="L165" s="119">
        <v>0</v>
      </c>
      <c r="M165" s="122" t="e">
        <v>#DIV/0!</v>
      </c>
    </row>
    <row r="166" spans="1:17" ht="12" hidden="1" customHeight="1">
      <c r="A166" s="408">
        <v>613</v>
      </c>
      <c r="B166" s="117" t="s">
        <v>429</v>
      </c>
      <c r="C166" s="275"/>
      <c r="D166" s="264"/>
      <c r="E166" s="694"/>
      <c r="F166" s="113"/>
      <c r="G166" s="717"/>
      <c r="H166" s="677"/>
      <c r="I166" s="100"/>
      <c r="J166" s="117"/>
      <c r="K166" s="97">
        <v>0</v>
      </c>
      <c r="L166" s="119">
        <v>0</v>
      </c>
      <c r="M166" s="122" t="e">
        <v>#DIV/0!</v>
      </c>
    </row>
    <row r="167" spans="1:17" ht="12.75" customHeight="1">
      <c r="A167" s="408">
        <v>614</v>
      </c>
      <c r="B167" s="117" t="s">
        <v>430</v>
      </c>
      <c r="C167" s="275">
        <v>400439</v>
      </c>
      <c r="D167" s="264"/>
      <c r="E167" s="694">
        <v>400439</v>
      </c>
      <c r="F167" s="113">
        <v>400439</v>
      </c>
      <c r="G167" s="717"/>
      <c r="H167" s="677">
        <v>356163.4</v>
      </c>
      <c r="I167" s="100">
        <v>356163.4</v>
      </c>
      <c r="J167" s="117">
        <v>356163.4</v>
      </c>
      <c r="K167" s="100">
        <v>44275.599999999977</v>
      </c>
      <c r="L167" s="117">
        <v>44275.599999999977</v>
      </c>
      <c r="M167" s="122">
        <v>88.943234799807215</v>
      </c>
    </row>
    <row r="168" spans="1:17" ht="12.75" customHeight="1">
      <c r="A168" s="408">
        <v>615</v>
      </c>
      <c r="B168" s="117" t="s">
        <v>600</v>
      </c>
      <c r="C168" s="275">
        <v>400439</v>
      </c>
      <c r="D168" s="264"/>
      <c r="E168" s="694">
        <v>400439</v>
      </c>
      <c r="F168" s="113">
        <v>400439</v>
      </c>
      <c r="G168" s="717">
        <v>31089.17</v>
      </c>
      <c r="H168" s="677">
        <v>348003.95</v>
      </c>
      <c r="I168" s="100">
        <v>348003.95</v>
      </c>
      <c r="J168" s="117">
        <v>348003.95</v>
      </c>
      <c r="K168" s="100">
        <v>52435.049999999988</v>
      </c>
      <c r="L168" s="117">
        <v>52435.049999999988</v>
      </c>
      <c r="M168" s="122">
        <v>86.905608594567468</v>
      </c>
    </row>
    <row r="169" spans="1:17" ht="13.5" customHeight="1">
      <c r="A169" s="408">
        <v>619</v>
      </c>
      <c r="B169" s="117" t="s">
        <v>431</v>
      </c>
      <c r="C169" s="275">
        <v>43546</v>
      </c>
      <c r="D169" s="264"/>
      <c r="E169" s="694">
        <v>43546</v>
      </c>
      <c r="F169" s="113"/>
      <c r="G169" s="717"/>
      <c r="H169" s="677"/>
      <c r="I169" s="100"/>
      <c r="J169" s="117"/>
      <c r="K169" s="100">
        <v>0</v>
      </c>
      <c r="L169" s="117">
        <v>43546</v>
      </c>
      <c r="M169" s="122"/>
    </row>
    <row r="170" spans="1:17" ht="13.5" customHeight="1">
      <c r="A170" s="407">
        <v>620</v>
      </c>
      <c r="B170" s="119" t="s">
        <v>432</v>
      </c>
      <c r="C170" s="276">
        <v>355584</v>
      </c>
      <c r="D170" s="263"/>
      <c r="E170" s="697">
        <v>112134</v>
      </c>
      <c r="F170" s="698">
        <v>112134</v>
      </c>
      <c r="G170" s="698">
        <v>1977</v>
      </c>
      <c r="H170" s="722">
        <v>48649.9</v>
      </c>
      <c r="I170" s="97">
        <v>35600</v>
      </c>
      <c r="J170" s="119">
        <v>35600</v>
      </c>
      <c r="K170" s="97">
        <v>63484.1</v>
      </c>
      <c r="L170" s="119">
        <v>63484.1</v>
      </c>
      <c r="M170" s="131">
        <v>43.385503058840314</v>
      </c>
    </row>
    <row r="171" spans="1:17" ht="13.5" customHeight="1">
      <c r="A171" s="408">
        <v>624</v>
      </c>
      <c r="B171" s="117" t="s">
        <v>433</v>
      </c>
      <c r="C171" s="275">
        <v>350584</v>
      </c>
      <c r="D171" s="264"/>
      <c r="E171" s="694">
        <v>112134</v>
      </c>
      <c r="F171" s="700">
        <v>112134</v>
      </c>
      <c r="G171" s="717">
        <v>1977</v>
      </c>
      <c r="H171" s="677">
        <v>48649.9</v>
      </c>
      <c r="I171" s="100">
        <v>35600</v>
      </c>
      <c r="J171" s="117">
        <v>35600</v>
      </c>
      <c r="K171" s="100">
        <v>63484.1</v>
      </c>
      <c r="L171" s="117">
        <v>63484.1</v>
      </c>
      <c r="M171" s="122">
        <v>43.385503058840314</v>
      </c>
    </row>
    <row r="172" spans="1:17" ht="12" hidden="1" customHeight="1">
      <c r="A172" s="408">
        <v>624</v>
      </c>
      <c r="B172" s="117" t="s">
        <v>433</v>
      </c>
      <c r="C172" s="275">
        <v>350584</v>
      </c>
      <c r="D172" s="264"/>
      <c r="E172" s="694"/>
      <c r="F172" s="700"/>
      <c r="G172" s="717"/>
      <c r="H172" s="100"/>
      <c r="I172" s="100"/>
      <c r="J172" s="117"/>
      <c r="K172" s="100">
        <v>0</v>
      </c>
      <c r="L172" s="117">
        <v>0</v>
      </c>
      <c r="M172" s="122" t="e">
        <v>#DIV/0!</v>
      </c>
    </row>
    <row r="173" spans="1:17" ht="12" customHeight="1">
      <c r="A173" s="408">
        <v>629</v>
      </c>
      <c r="B173" s="117" t="s">
        <v>434</v>
      </c>
      <c r="C173" s="275">
        <v>5000</v>
      </c>
      <c r="D173" s="264"/>
      <c r="E173" s="694"/>
      <c r="F173" s="700"/>
      <c r="G173" s="717"/>
      <c r="H173" s="100"/>
      <c r="I173" s="100"/>
      <c r="J173" s="113"/>
      <c r="K173" s="100">
        <v>0</v>
      </c>
      <c r="L173" s="117">
        <v>0</v>
      </c>
      <c r="M173" s="122"/>
    </row>
    <row r="174" spans="1:17" ht="12" customHeight="1">
      <c r="A174" s="407">
        <v>640</v>
      </c>
      <c r="B174" s="119" t="s">
        <v>435</v>
      </c>
      <c r="C174" s="276">
        <v>159266</v>
      </c>
      <c r="D174" s="263"/>
      <c r="E174" s="697">
        <v>159266</v>
      </c>
      <c r="F174" s="698">
        <v>0</v>
      </c>
      <c r="G174" s="119">
        <v>0</v>
      </c>
      <c r="H174" s="119">
        <v>0</v>
      </c>
      <c r="I174" s="119">
        <v>0</v>
      </c>
      <c r="J174" s="119">
        <v>0</v>
      </c>
      <c r="K174" s="100">
        <v>0</v>
      </c>
      <c r="L174" s="119">
        <v>159266</v>
      </c>
      <c r="M174" s="122"/>
    </row>
    <row r="175" spans="1:17" ht="12" customHeight="1">
      <c r="A175" s="408">
        <v>641</v>
      </c>
      <c r="B175" s="117" t="s">
        <v>436</v>
      </c>
      <c r="C175" s="275">
        <v>159266</v>
      </c>
      <c r="D175" s="264"/>
      <c r="E175" s="694">
        <v>159266</v>
      </c>
      <c r="F175" s="700"/>
      <c r="G175" s="717"/>
      <c r="H175" s="100"/>
      <c r="I175" s="100"/>
      <c r="J175" s="113"/>
      <c r="K175" s="100">
        <v>0</v>
      </c>
      <c r="L175" s="117">
        <v>159266</v>
      </c>
      <c r="M175" s="122"/>
    </row>
    <row r="176" spans="1:17">
      <c r="A176" s="407" t="s">
        <v>437</v>
      </c>
      <c r="B176" s="129" t="s">
        <v>438</v>
      </c>
      <c r="C176" s="276">
        <v>187000</v>
      </c>
      <c r="D176" s="263"/>
      <c r="E176" s="697">
        <v>102400</v>
      </c>
      <c r="F176" s="698">
        <v>102400</v>
      </c>
      <c r="G176" s="698">
        <v>0</v>
      </c>
      <c r="H176" s="698">
        <v>20438.13</v>
      </c>
      <c r="I176" s="97">
        <v>900</v>
      </c>
      <c r="J176" s="13">
        <v>900</v>
      </c>
      <c r="K176" s="97">
        <v>81961.87</v>
      </c>
      <c r="L176" s="119">
        <v>81961.87</v>
      </c>
      <c r="M176" s="131">
        <v>19.959111328125001</v>
      </c>
    </row>
    <row r="177" spans="1:15" ht="13.5" customHeight="1">
      <c r="A177" s="408">
        <v>662</v>
      </c>
      <c r="B177" s="118" t="s">
        <v>439</v>
      </c>
      <c r="C177" s="275">
        <v>116000</v>
      </c>
      <c r="D177" s="264"/>
      <c r="E177" s="694">
        <v>89100</v>
      </c>
      <c r="F177" s="700">
        <v>89100</v>
      </c>
      <c r="G177" s="717"/>
      <c r="H177" s="677">
        <v>13500</v>
      </c>
      <c r="I177" s="100"/>
      <c r="J177" s="117"/>
      <c r="K177" s="100">
        <v>75600</v>
      </c>
      <c r="L177" s="117">
        <v>75600</v>
      </c>
      <c r="M177" s="122">
        <v>15.151515151515152</v>
      </c>
      <c r="O177" t="s">
        <v>130</v>
      </c>
    </row>
    <row r="178" spans="1:15" ht="11.25" customHeight="1">
      <c r="A178" s="408" t="s">
        <v>440</v>
      </c>
      <c r="B178" s="118" t="s">
        <v>441</v>
      </c>
      <c r="C178" s="275"/>
      <c r="D178" s="264"/>
      <c r="E178" s="694">
        <v>6000</v>
      </c>
      <c r="F178" s="700">
        <v>6000</v>
      </c>
      <c r="G178" s="717"/>
      <c r="H178" s="677">
        <v>3650</v>
      </c>
      <c r="I178" s="100"/>
      <c r="J178" s="117"/>
      <c r="K178" s="100">
        <v>2350</v>
      </c>
      <c r="L178" s="117">
        <v>2350</v>
      </c>
      <c r="M178" s="122">
        <v>60.833333333333336</v>
      </c>
    </row>
    <row r="179" spans="1:15" ht="12.75" customHeight="1">
      <c r="A179" s="408" t="s">
        <v>442</v>
      </c>
      <c r="B179" s="118" t="s">
        <v>443</v>
      </c>
      <c r="C179" s="275">
        <v>71000</v>
      </c>
      <c r="D179" s="264"/>
      <c r="E179" s="694">
        <v>7300</v>
      </c>
      <c r="F179" s="700">
        <v>7300</v>
      </c>
      <c r="G179" s="717"/>
      <c r="H179" s="677">
        <v>3288.13</v>
      </c>
      <c r="I179" s="100">
        <v>900</v>
      </c>
      <c r="J179" s="117">
        <v>900</v>
      </c>
      <c r="K179" s="100">
        <v>4011.87</v>
      </c>
      <c r="L179" s="117">
        <v>4011.87</v>
      </c>
      <c r="M179" s="122">
        <v>45.04287671232877</v>
      </c>
    </row>
    <row r="180" spans="1:15" ht="15.75" customHeight="1">
      <c r="A180" s="407">
        <v>690</v>
      </c>
      <c r="B180" s="119" t="s">
        <v>444</v>
      </c>
      <c r="C180" s="276">
        <v>0</v>
      </c>
      <c r="D180" s="263"/>
      <c r="E180" s="697">
        <v>8000</v>
      </c>
      <c r="F180" s="697">
        <v>8000</v>
      </c>
      <c r="G180" s="723"/>
      <c r="H180" s="119">
        <v>0</v>
      </c>
      <c r="I180" s="100"/>
      <c r="J180" s="119">
        <v>0</v>
      </c>
      <c r="K180" s="97">
        <v>8000</v>
      </c>
      <c r="L180" s="119">
        <v>8000</v>
      </c>
      <c r="M180" s="122">
        <v>0</v>
      </c>
    </row>
    <row r="181" spans="1:15" ht="15.75" hidden="1" customHeight="1">
      <c r="A181" s="408">
        <v>692</v>
      </c>
      <c r="B181" s="118" t="s">
        <v>445</v>
      </c>
      <c r="C181" s="275"/>
      <c r="D181" s="264"/>
      <c r="E181" s="694"/>
      <c r="F181" s="700">
        <v>0</v>
      </c>
      <c r="G181" s="113">
        <v>0</v>
      </c>
      <c r="H181" s="117">
        <v>0</v>
      </c>
      <c r="I181" s="100"/>
      <c r="J181" s="117">
        <v>0</v>
      </c>
      <c r="K181" s="100">
        <v>0</v>
      </c>
      <c r="L181" s="119">
        <v>0</v>
      </c>
      <c r="M181" s="122" t="e">
        <v>#DIV/0!</v>
      </c>
    </row>
    <row r="182" spans="1:15" ht="18" hidden="1" customHeight="1">
      <c r="A182" s="408">
        <v>693</v>
      </c>
      <c r="B182" s="118" t="s">
        <v>446</v>
      </c>
      <c r="C182" s="275"/>
      <c r="D182" s="264"/>
      <c r="E182" s="694"/>
      <c r="F182" s="700"/>
      <c r="G182" s="724"/>
      <c r="H182" s="113"/>
      <c r="I182" s="100"/>
      <c r="J182" s="117"/>
      <c r="K182" s="100">
        <v>0</v>
      </c>
      <c r="L182" s="117">
        <v>0</v>
      </c>
      <c r="M182" s="122" t="e">
        <v>#DIV/0!</v>
      </c>
    </row>
    <row r="183" spans="1:15" ht="15.75" customHeight="1">
      <c r="A183" s="419">
        <v>697</v>
      </c>
      <c r="B183" s="423" t="s">
        <v>447</v>
      </c>
      <c r="C183" s="424"/>
      <c r="D183" s="425"/>
      <c r="E183" s="725">
        <v>8000</v>
      </c>
      <c r="F183" s="726">
        <v>8000</v>
      </c>
      <c r="G183" s="727"/>
      <c r="H183" s="728"/>
      <c r="I183" s="728"/>
      <c r="J183" s="729"/>
      <c r="K183" s="728">
        <v>8000</v>
      </c>
      <c r="L183" s="729"/>
      <c r="M183" s="122">
        <v>0</v>
      </c>
    </row>
    <row r="184" spans="1:15" ht="28.9" customHeight="1">
      <c r="A184" s="419" t="s">
        <v>12</v>
      </c>
      <c r="B184" s="420" t="s">
        <v>448</v>
      </c>
      <c r="C184" s="421">
        <v>133140570</v>
      </c>
      <c r="D184" s="422">
        <v>0</v>
      </c>
      <c r="E184" s="730">
        <v>133065570</v>
      </c>
      <c r="F184" s="730">
        <v>60278011</v>
      </c>
      <c r="G184" s="421">
        <v>9980319.1099999975</v>
      </c>
      <c r="H184" s="731">
        <v>49335505.930999994</v>
      </c>
      <c r="I184" s="731">
        <v>47251528.970000006</v>
      </c>
      <c r="J184" s="731">
        <v>45892755.010000005</v>
      </c>
      <c r="K184" s="732">
        <v>10942505.069000006</v>
      </c>
      <c r="L184" s="733">
        <v>83730064.069000006</v>
      </c>
      <c r="M184" s="532">
        <v>81.846605607142536</v>
      </c>
    </row>
    <row r="185" spans="1:15">
      <c r="I185" s="130" t="s">
        <v>12</v>
      </c>
      <c r="J185" s="130" t="s">
        <v>12</v>
      </c>
    </row>
    <row r="195" spans="2:10">
      <c r="J195" s="457"/>
    </row>
    <row r="196" spans="2:10">
      <c r="E196" s="457"/>
    </row>
    <row r="199" spans="2:10">
      <c r="B199" s="132"/>
    </row>
    <row r="200" spans="2:10">
      <c r="C200" s="130"/>
      <c r="D200" s="130"/>
    </row>
    <row r="201" spans="2:10">
      <c r="C201" s="130"/>
      <c r="D201" s="130"/>
    </row>
    <row r="202" spans="2:10">
      <c r="C202" s="130"/>
      <c r="D202" s="130"/>
    </row>
    <row r="203" spans="2:10">
      <c r="C203" s="130"/>
      <c r="D203" s="130"/>
    </row>
  </sheetData>
  <mergeCells count="12">
    <mergeCell ref="C8:F9"/>
    <mergeCell ref="G8:H9"/>
    <mergeCell ref="A2:M2"/>
    <mergeCell ref="A3:M3"/>
    <mergeCell ref="A4:M4"/>
    <mergeCell ref="A5:M5"/>
    <mergeCell ref="A8:A10"/>
    <mergeCell ref="B8:B10"/>
    <mergeCell ref="I8:I10"/>
    <mergeCell ref="J8:J10"/>
    <mergeCell ref="M8:M10"/>
    <mergeCell ref="K8:L8"/>
  </mergeCells>
  <pageMargins left="0.51181102362204722" right="0.11811023622047245" top="0.55118110236220474" bottom="0.55118110236220474" header="0.31496062992125984" footer="0.31496062992125984"/>
  <pageSetup paperSize="5" scale="88" orientation="landscape" r:id="rId1"/>
  <ignoredErrors>
    <ignoredError sqref="A118:B118 A11:A33 A122:A144 O118:XFD118 A35:A117 A119:A120 A160:A183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8">
    <tabColor theme="6" tint="0.59999389629810485"/>
  </sheetPr>
  <dimension ref="A1:T38"/>
  <sheetViews>
    <sheetView showGridLines="0" showZeros="0" topLeftCell="A19" zoomScale="106" zoomScaleNormal="106" workbookViewId="0">
      <selection activeCell="G37" sqref="G37"/>
    </sheetView>
  </sheetViews>
  <sheetFormatPr baseColWidth="10" defaultColWidth="11.42578125" defaultRowHeight="12.75"/>
  <cols>
    <col min="1" max="1" width="3.85546875" style="4" customWidth="1"/>
    <col min="2" max="2" width="29.85546875" style="4" customWidth="1"/>
    <col min="3" max="3" width="11.42578125" style="4" customWidth="1"/>
    <col min="4" max="5" width="15.5703125" style="270" customWidth="1"/>
    <col min="6" max="6" width="12.42578125" style="270" hidden="1" customWidth="1"/>
    <col min="7" max="7" width="16" style="270" customWidth="1"/>
    <col min="8" max="8" width="14" style="270" customWidth="1"/>
    <col min="9" max="9" width="14.85546875" style="270" customWidth="1"/>
    <col min="10" max="11" width="15.140625" style="270" customWidth="1"/>
    <col min="12" max="12" width="13.28515625" style="145" customWidth="1"/>
    <col min="13" max="13" width="18.5703125" hidden="1" customWidth="1"/>
    <col min="14" max="14" width="16" customWidth="1"/>
    <col min="16" max="16" width="22.28515625" customWidth="1"/>
    <col min="17" max="17" width="12.28515625" customWidth="1"/>
    <col min="20" max="20" width="13.28515625" customWidth="1"/>
  </cols>
  <sheetData>
    <row r="1" spans="1:18" ht="15.75">
      <c r="A1" s="475"/>
      <c r="B1" s="909" t="s">
        <v>60</v>
      </c>
      <c r="C1" s="909"/>
      <c r="D1" s="909"/>
      <c r="E1" s="909"/>
      <c r="F1" s="909"/>
      <c r="G1" s="909"/>
      <c r="H1" s="909"/>
      <c r="I1" s="909"/>
      <c r="J1" s="909"/>
      <c r="K1" s="909"/>
      <c r="L1" s="909"/>
    </row>
    <row r="2" spans="1:18" ht="15.75">
      <c r="A2" s="475"/>
      <c r="B2" s="909" t="s">
        <v>61</v>
      </c>
      <c r="C2" s="909"/>
      <c r="D2" s="909"/>
      <c r="E2" s="909"/>
      <c r="F2" s="909"/>
      <c r="G2" s="909"/>
      <c r="H2" s="909"/>
      <c r="I2" s="909"/>
      <c r="J2" s="909"/>
      <c r="K2" s="909"/>
      <c r="L2" s="909"/>
      <c r="M2" s="14"/>
    </row>
    <row r="3" spans="1:18" ht="16.5" customHeight="1">
      <c r="A3" s="847" t="s">
        <v>642</v>
      </c>
      <c r="B3" s="847"/>
      <c r="C3" s="847"/>
      <c r="D3" s="847"/>
      <c r="E3" s="847"/>
      <c r="F3" s="847"/>
      <c r="G3" s="847"/>
      <c r="H3" s="847"/>
      <c r="I3" s="847"/>
      <c r="J3" s="847"/>
      <c r="K3" s="847"/>
      <c r="L3" s="847"/>
    </row>
    <row r="4" spans="1:18" ht="16.5" customHeight="1">
      <c r="A4" s="847" t="s">
        <v>644</v>
      </c>
      <c r="B4" s="847"/>
      <c r="C4" s="847"/>
      <c r="D4" s="847"/>
      <c r="E4" s="847"/>
      <c r="F4" s="847"/>
      <c r="G4" s="847"/>
      <c r="H4" s="847"/>
      <c r="I4" s="847"/>
      <c r="J4" s="847"/>
      <c r="K4" s="847"/>
      <c r="L4" s="847"/>
    </row>
    <row r="5" spans="1:18" ht="10.5" customHeight="1">
      <c r="A5" s="476"/>
      <c r="B5" s="476"/>
      <c r="C5" s="476"/>
      <c r="D5" s="477"/>
      <c r="E5" s="477"/>
      <c r="F5" s="477"/>
      <c r="G5" s="477" t="s">
        <v>12</v>
      </c>
      <c r="H5" s="477"/>
      <c r="I5" s="477"/>
      <c r="J5" s="477"/>
      <c r="K5" s="477"/>
      <c r="L5" s="478"/>
    </row>
    <row r="6" spans="1:18" ht="24.95" customHeight="1">
      <c r="A6" s="902" t="s">
        <v>449</v>
      </c>
      <c r="B6" s="903" t="s">
        <v>0</v>
      </c>
      <c r="C6" s="910" t="s">
        <v>48</v>
      </c>
      <c r="D6" s="911"/>
      <c r="E6" s="911"/>
      <c r="F6" s="911"/>
      <c r="G6" s="911"/>
      <c r="H6" s="911"/>
      <c r="I6" s="912"/>
      <c r="J6" s="907" t="s">
        <v>602</v>
      </c>
      <c r="K6" s="908"/>
      <c r="L6" s="905" t="s">
        <v>54</v>
      </c>
    </row>
    <row r="7" spans="1:18" ht="24.95" customHeight="1">
      <c r="A7" s="886"/>
      <c r="B7" s="904"/>
      <c r="C7" s="397" t="s">
        <v>2</v>
      </c>
      <c r="D7" s="459" t="s">
        <v>3</v>
      </c>
      <c r="E7" s="459" t="s">
        <v>24</v>
      </c>
      <c r="F7" s="459" t="s">
        <v>65</v>
      </c>
      <c r="G7" s="464" t="s">
        <v>41</v>
      </c>
      <c r="H7" s="462" t="s">
        <v>46</v>
      </c>
      <c r="I7" s="462" t="s">
        <v>42</v>
      </c>
      <c r="J7" s="519" t="s">
        <v>50</v>
      </c>
      <c r="K7" s="465" t="s">
        <v>51</v>
      </c>
      <c r="L7" s="906"/>
    </row>
    <row r="8" spans="1:18" ht="15" customHeight="1">
      <c r="A8" s="59"/>
      <c r="B8" s="60"/>
      <c r="C8" s="61"/>
      <c r="D8" s="511"/>
      <c r="E8" s="512"/>
      <c r="F8" s="511"/>
      <c r="G8" s="513"/>
      <c r="H8" s="513"/>
      <c r="I8" s="514"/>
      <c r="J8" s="514"/>
      <c r="K8" s="514"/>
      <c r="L8" s="87"/>
    </row>
    <row r="9" spans="1:18" ht="24.95" customHeight="1">
      <c r="A9" s="62"/>
      <c r="B9" s="63" t="s">
        <v>450</v>
      </c>
      <c r="C9" s="64">
        <v>133140570</v>
      </c>
      <c r="D9" s="64">
        <v>133065570</v>
      </c>
      <c r="E9" s="734">
        <v>60278011</v>
      </c>
      <c r="F9" s="734">
        <v>9980319.1099999994</v>
      </c>
      <c r="G9" s="734">
        <v>49335505.93</v>
      </c>
      <c r="H9" s="734">
        <v>47251528.969999999</v>
      </c>
      <c r="I9" s="734">
        <v>45892755.009999998</v>
      </c>
      <c r="J9" s="734">
        <v>10942505.07</v>
      </c>
      <c r="K9" s="734">
        <v>83730064.069999993</v>
      </c>
      <c r="L9" s="239">
        <v>81.846605605483575</v>
      </c>
      <c r="M9" s="57">
        <v>39405287.850000001</v>
      </c>
      <c r="N9" s="88"/>
      <c r="P9" s="89"/>
      <c r="Q9" s="1"/>
      <c r="R9" s="1"/>
    </row>
    <row r="10" spans="1:18" ht="24.95" customHeight="1">
      <c r="A10" s="62"/>
      <c r="B10" s="66"/>
      <c r="C10" s="65"/>
      <c r="D10" s="64"/>
      <c r="E10" s="734"/>
      <c r="F10" s="64"/>
      <c r="G10" s="64"/>
      <c r="H10" s="735"/>
      <c r="I10" s="735"/>
      <c r="J10" s="65"/>
      <c r="K10" s="74"/>
      <c r="L10" s="240"/>
      <c r="M10" s="14"/>
      <c r="N10" s="14"/>
    </row>
    <row r="11" spans="1:18" ht="24.95" customHeight="1">
      <c r="A11" s="67">
        <v>1</v>
      </c>
      <c r="B11" s="68" t="s">
        <v>52</v>
      </c>
      <c r="C11" s="64">
        <v>46252935</v>
      </c>
      <c r="D11" s="64">
        <v>46811973</v>
      </c>
      <c r="E11" s="734">
        <v>23758985</v>
      </c>
      <c r="F11" s="64">
        <v>3534437.2900000005</v>
      </c>
      <c r="G11" s="64">
        <v>17486791.050000001</v>
      </c>
      <c r="H11" s="64">
        <v>16063652.15</v>
      </c>
      <c r="I11" s="64">
        <v>15367255.209999999</v>
      </c>
      <c r="J11" s="64">
        <v>6272193.9499999993</v>
      </c>
      <c r="K11" s="74">
        <v>29325181.949999999</v>
      </c>
      <c r="L11" s="239">
        <v>73.600749569057783</v>
      </c>
      <c r="M11" s="243">
        <v>14003864.789999999</v>
      </c>
      <c r="N11" s="88"/>
      <c r="O11" s="1" t="s">
        <v>12</v>
      </c>
      <c r="P11" s="54"/>
      <c r="Q11" s="1"/>
    </row>
    <row r="12" spans="1:18" ht="24.95" customHeight="1">
      <c r="A12" s="62"/>
      <c r="B12" s="69"/>
      <c r="C12" s="70"/>
      <c r="D12" s="70"/>
      <c r="E12" s="736"/>
      <c r="F12" s="70"/>
      <c r="G12" s="737"/>
      <c r="H12" s="70"/>
      <c r="I12" s="70"/>
      <c r="J12" s="738"/>
      <c r="K12" s="72"/>
      <c r="L12" s="241"/>
      <c r="M12" s="14"/>
      <c r="N12" s="14"/>
    </row>
    <row r="13" spans="1:18" ht="24.95" customHeight="1">
      <c r="A13" s="71" t="s">
        <v>12</v>
      </c>
      <c r="B13" s="69" t="s">
        <v>451</v>
      </c>
      <c r="C13" s="72">
        <v>11129624</v>
      </c>
      <c r="D13" s="739">
        <v>10941122</v>
      </c>
      <c r="E13" s="740">
        <v>4470161</v>
      </c>
      <c r="F13" s="70">
        <v>748593.37</v>
      </c>
      <c r="G13" s="737">
        <v>3999273.01</v>
      </c>
      <c r="H13" s="70">
        <v>3917972.25</v>
      </c>
      <c r="I13" s="70">
        <v>3856495.7</v>
      </c>
      <c r="J13" s="72">
        <v>470887.99000000022</v>
      </c>
      <c r="K13" s="72">
        <v>6941848.9900000002</v>
      </c>
      <c r="L13" s="241">
        <v>89.465972478396182</v>
      </c>
      <c r="M13" s="14">
        <v>3250679.6399999997</v>
      </c>
      <c r="N13" s="14"/>
      <c r="P13" s="1"/>
      <c r="Q13" s="1"/>
    </row>
    <row r="14" spans="1:18" ht="24.95" customHeight="1">
      <c r="A14" s="71"/>
      <c r="B14" s="69"/>
      <c r="C14" s="72"/>
      <c r="D14" s="739"/>
      <c r="E14" s="740"/>
      <c r="F14" s="70"/>
      <c r="G14" s="737">
        <v>0</v>
      </c>
      <c r="H14" s="70"/>
      <c r="I14" s="70"/>
      <c r="J14" s="72"/>
      <c r="K14" s="72"/>
      <c r="L14" s="241"/>
      <c r="M14" s="14">
        <v>0</v>
      </c>
      <c r="N14" s="14"/>
    </row>
    <row r="15" spans="1:18" ht="24.95" customHeight="1">
      <c r="A15" s="71" t="s">
        <v>12</v>
      </c>
      <c r="B15" s="73" t="s">
        <v>452</v>
      </c>
      <c r="C15" s="72">
        <v>928019</v>
      </c>
      <c r="D15" s="739">
        <v>987569</v>
      </c>
      <c r="E15" s="740">
        <v>441732</v>
      </c>
      <c r="F15" s="70">
        <v>66940.960000000006</v>
      </c>
      <c r="G15" s="737">
        <v>345613.34</v>
      </c>
      <c r="H15" s="70">
        <v>339317.6</v>
      </c>
      <c r="I15" s="70">
        <v>334306.23</v>
      </c>
      <c r="J15" s="72">
        <v>96118.659999999974</v>
      </c>
      <c r="K15" s="72">
        <v>641955.65999999992</v>
      </c>
      <c r="L15" s="241">
        <v>78.240503291588567</v>
      </c>
      <c r="M15" s="14">
        <v>278672.38</v>
      </c>
      <c r="N15" s="14"/>
      <c r="P15" s="1"/>
      <c r="Q15" s="1"/>
    </row>
    <row r="16" spans="1:18" ht="24.95" customHeight="1">
      <c r="A16" s="71"/>
      <c r="B16" s="73"/>
      <c r="C16" s="72"/>
      <c r="D16" s="739"/>
      <c r="E16" s="740"/>
      <c r="F16" s="70"/>
      <c r="G16" s="737">
        <v>0</v>
      </c>
      <c r="H16" s="70"/>
      <c r="I16" s="70"/>
      <c r="J16" s="72">
        <v>0</v>
      </c>
      <c r="K16" s="72" t="s">
        <v>12</v>
      </c>
      <c r="L16" s="241"/>
      <c r="M16" s="14">
        <v>0</v>
      </c>
      <c r="N16" s="14"/>
    </row>
    <row r="17" spans="1:20" ht="24.95" customHeight="1">
      <c r="A17" s="71" t="s">
        <v>12</v>
      </c>
      <c r="B17" s="69" t="s">
        <v>453</v>
      </c>
      <c r="C17" s="72">
        <v>31922116</v>
      </c>
      <c r="D17" s="739">
        <v>32769356</v>
      </c>
      <c r="E17" s="740">
        <v>18085900</v>
      </c>
      <c r="F17" s="70">
        <v>2632011.9900000002</v>
      </c>
      <c r="G17" s="739">
        <v>12675989.690000001</v>
      </c>
      <c r="H17" s="739">
        <v>11345279.880000001</v>
      </c>
      <c r="I17" s="739">
        <v>10723717.369999999</v>
      </c>
      <c r="J17" s="741">
        <v>5409910.3099999987</v>
      </c>
      <c r="K17" s="72">
        <v>20093366.309999999</v>
      </c>
      <c r="L17" s="241">
        <v>70.087690908387202</v>
      </c>
      <c r="M17" s="458">
        <f>10095488.73-51511.03</f>
        <v>10043977.700000001</v>
      </c>
      <c r="N17" s="14"/>
      <c r="P17" s="1"/>
      <c r="Q17" s="1"/>
      <c r="R17" s="14"/>
      <c r="T17" s="14"/>
    </row>
    <row r="18" spans="1:20" ht="24.95" customHeight="1">
      <c r="A18" s="71"/>
      <c r="B18" s="69"/>
      <c r="C18" s="72"/>
      <c r="D18" s="739"/>
      <c r="E18" s="740"/>
      <c r="F18" s="70"/>
      <c r="G18" s="737"/>
      <c r="H18" s="70"/>
      <c r="I18" s="70"/>
      <c r="J18" s="72" t="s">
        <v>12</v>
      </c>
      <c r="K18" s="72" t="s">
        <v>12</v>
      </c>
      <c r="L18" s="241"/>
      <c r="M18" s="14"/>
      <c r="N18" s="14"/>
      <c r="P18" s="14"/>
    </row>
    <row r="19" spans="1:20" ht="24.95" customHeight="1">
      <c r="A19" s="71" t="s">
        <v>12</v>
      </c>
      <c r="B19" s="73" t="s">
        <v>454</v>
      </c>
      <c r="C19" s="72">
        <v>2273176</v>
      </c>
      <c r="D19" s="739">
        <v>2113926</v>
      </c>
      <c r="E19" s="740">
        <v>761192</v>
      </c>
      <c r="F19" s="70">
        <v>86890.97</v>
      </c>
      <c r="G19" s="737">
        <v>465915.01</v>
      </c>
      <c r="H19" s="70">
        <v>461082.42</v>
      </c>
      <c r="I19" s="70">
        <v>452735.91</v>
      </c>
      <c r="J19" s="72">
        <v>761192</v>
      </c>
      <c r="K19" s="72">
        <v>1648010.99</v>
      </c>
      <c r="L19" s="241">
        <v>61.208605713144649</v>
      </c>
      <c r="M19" s="14">
        <v>379024.04000000004</v>
      </c>
      <c r="N19" s="14"/>
      <c r="P19" s="1"/>
    </row>
    <row r="20" spans="1:20" ht="24.95" customHeight="1">
      <c r="A20" s="71"/>
      <c r="B20" s="69"/>
      <c r="C20" s="72"/>
      <c r="D20" s="739" t="s">
        <v>12</v>
      </c>
      <c r="E20" s="740"/>
      <c r="F20" s="70"/>
      <c r="G20" s="70">
        <v>0</v>
      </c>
      <c r="H20" s="70"/>
      <c r="I20" s="70"/>
      <c r="J20" s="72">
        <v>0</v>
      </c>
      <c r="K20" s="72" t="s">
        <v>12</v>
      </c>
      <c r="L20" s="241"/>
      <c r="M20" s="14">
        <v>0</v>
      </c>
      <c r="N20" s="14"/>
    </row>
    <row r="21" spans="1:20" ht="24.95" customHeight="1">
      <c r="A21" s="67">
        <v>2</v>
      </c>
      <c r="B21" s="68" t="s">
        <v>53</v>
      </c>
      <c r="C21" s="74">
        <v>71448026</v>
      </c>
      <c r="D21" s="742">
        <v>71704070</v>
      </c>
      <c r="E21" s="743">
        <v>29808532</v>
      </c>
      <c r="F21" s="64">
        <v>5451972.2799999993</v>
      </c>
      <c r="G21" s="64">
        <v>26819839.170000002</v>
      </c>
      <c r="H21" s="64">
        <v>26372171.369999997</v>
      </c>
      <c r="I21" s="64">
        <v>25910803.149999999</v>
      </c>
      <c r="J21" s="74">
        <v>2988692.8299999982</v>
      </c>
      <c r="K21" s="74">
        <v>44884230.829999998</v>
      </c>
      <c r="L21" s="239">
        <v>89.973700046684627</v>
      </c>
      <c r="M21" s="243">
        <v>21367952.890000001</v>
      </c>
      <c r="N21" s="88"/>
    </row>
    <row r="22" spans="1:20" ht="24.95" customHeight="1">
      <c r="A22" s="75"/>
      <c r="B22" s="69"/>
      <c r="C22" s="72"/>
      <c r="D22" s="739"/>
      <c r="E22" s="740"/>
      <c r="F22" s="70"/>
      <c r="G22" s="70">
        <v>0</v>
      </c>
      <c r="H22" s="70"/>
      <c r="I22" s="70"/>
      <c r="J22" s="72">
        <v>0</v>
      </c>
      <c r="K22" s="72" t="s">
        <v>12</v>
      </c>
      <c r="L22" s="241" t="s">
        <v>12</v>
      </c>
      <c r="M22" s="14">
        <v>0</v>
      </c>
      <c r="N22" s="14"/>
    </row>
    <row r="23" spans="1:20" ht="24.95" customHeight="1">
      <c r="A23" s="76" t="s">
        <v>12</v>
      </c>
      <c r="B23" s="69" t="s">
        <v>455</v>
      </c>
      <c r="C23" s="72">
        <v>2655915</v>
      </c>
      <c r="D23" s="739">
        <v>2656103</v>
      </c>
      <c r="E23" s="739">
        <v>1093025</v>
      </c>
      <c r="F23" s="744">
        <v>153954.79</v>
      </c>
      <c r="G23" s="739">
        <v>825961.96000000008</v>
      </c>
      <c r="H23" s="70">
        <v>780606.97</v>
      </c>
      <c r="I23" s="70">
        <v>759138.91</v>
      </c>
      <c r="J23" s="72">
        <v>267063.03999999992</v>
      </c>
      <c r="K23" s="72">
        <v>1830141.04</v>
      </c>
      <c r="L23" s="241">
        <v>4.5668833732355045</v>
      </c>
      <c r="M23" s="14">
        <v>672007.17</v>
      </c>
      <c r="N23" s="14"/>
      <c r="P23" s="1"/>
      <c r="Q23" s="14"/>
    </row>
    <row r="24" spans="1:20" ht="24.95" customHeight="1">
      <c r="A24" s="76"/>
      <c r="B24" s="69"/>
      <c r="C24" s="72"/>
      <c r="D24" s="739" t="s">
        <v>12</v>
      </c>
      <c r="E24" s="739"/>
      <c r="F24" s="744"/>
      <c r="G24" s="739">
        <v>0</v>
      </c>
      <c r="H24" s="70"/>
      <c r="I24" s="70"/>
      <c r="J24" s="72" t="s">
        <v>12</v>
      </c>
      <c r="K24" s="72" t="s">
        <v>12</v>
      </c>
      <c r="L24" s="241"/>
      <c r="M24" s="14">
        <v>0</v>
      </c>
      <c r="N24" s="14"/>
      <c r="Q24" s="14"/>
    </row>
    <row r="25" spans="1:20" ht="24.95" customHeight="1">
      <c r="A25" s="76" t="s">
        <v>12</v>
      </c>
      <c r="B25" s="69" t="s">
        <v>456</v>
      </c>
      <c r="C25" s="72">
        <v>35663263</v>
      </c>
      <c r="D25" s="739">
        <v>35509444</v>
      </c>
      <c r="E25" s="739">
        <v>14562998</v>
      </c>
      <c r="F25" s="744">
        <v>2636571.65</v>
      </c>
      <c r="G25" s="739">
        <v>13634970.369999999</v>
      </c>
      <c r="H25" s="70">
        <v>13448091.279999999</v>
      </c>
      <c r="I25" s="70">
        <v>13251530.77</v>
      </c>
      <c r="J25" s="72">
        <v>928027.63000000082</v>
      </c>
      <c r="K25" s="72">
        <v>21874473.630000003</v>
      </c>
      <c r="L25" s="241">
        <v>93.627496000480122</v>
      </c>
      <c r="M25" s="14">
        <v>10998398.719999999</v>
      </c>
      <c r="N25" s="14"/>
      <c r="P25" s="14"/>
      <c r="Q25" s="14"/>
    </row>
    <row r="26" spans="1:20" ht="24.95" customHeight="1">
      <c r="A26" s="76"/>
      <c r="B26" s="69"/>
      <c r="C26" s="72"/>
      <c r="D26" s="739"/>
      <c r="E26" s="739"/>
      <c r="F26" s="744"/>
      <c r="G26" s="739">
        <v>0</v>
      </c>
      <c r="H26" s="70"/>
      <c r="I26" s="70"/>
      <c r="J26" s="72" t="s">
        <v>12</v>
      </c>
      <c r="K26" s="72"/>
      <c r="L26" s="241"/>
      <c r="M26" s="14">
        <v>0</v>
      </c>
      <c r="N26" s="14"/>
      <c r="Q26" s="14"/>
    </row>
    <row r="27" spans="1:20" ht="24.95" customHeight="1">
      <c r="A27" s="76" t="s">
        <v>12</v>
      </c>
      <c r="B27" s="69" t="s">
        <v>457</v>
      </c>
      <c r="C27" s="72">
        <v>33128848</v>
      </c>
      <c r="D27" s="739">
        <v>33538523</v>
      </c>
      <c r="E27" s="739">
        <v>14152509</v>
      </c>
      <c r="F27" s="744">
        <v>2661445.84</v>
      </c>
      <c r="G27" s="739">
        <v>12358906.84</v>
      </c>
      <c r="H27" s="70">
        <v>12143473.119999999</v>
      </c>
      <c r="I27" s="70">
        <v>11900133.470000001</v>
      </c>
      <c r="J27" s="72">
        <v>1793602.1600000001</v>
      </c>
      <c r="K27" s="72">
        <v>21179616.16</v>
      </c>
      <c r="L27" s="241">
        <v>87.326613535451557</v>
      </c>
      <c r="M27" s="458">
        <f>9697547-86</f>
        <v>9697461</v>
      </c>
      <c r="N27" s="14"/>
      <c r="P27" s="1"/>
    </row>
    <row r="28" spans="1:20" ht="24.95" customHeight="1">
      <c r="A28" s="77"/>
      <c r="B28" s="69"/>
      <c r="C28" s="72"/>
      <c r="D28" s="70"/>
      <c r="E28" s="736"/>
      <c r="F28" s="70"/>
      <c r="G28" s="70">
        <v>0</v>
      </c>
      <c r="H28" s="70"/>
      <c r="I28" s="70"/>
      <c r="J28" s="72">
        <v>0</v>
      </c>
      <c r="K28" s="72" t="s">
        <v>12</v>
      </c>
      <c r="L28" s="241" t="s">
        <v>12</v>
      </c>
      <c r="M28" s="14">
        <v>0</v>
      </c>
      <c r="N28" s="14"/>
    </row>
    <row r="29" spans="1:20" ht="24.95" customHeight="1">
      <c r="A29" s="78" t="s">
        <v>458</v>
      </c>
      <c r="B29" s="68" t="s">
        <v>459</v>
      </c>
      <c r="C29" s="74">
        <v>15439609</v>
      </c>
      <c r="D29" s="64">
        <v>14549527</v>
      </c>
      <c r="E29" s="734">
        <v>6710494</v>
      </c>
      <c r="F29" s="64">
        <v>993909.54</v>
      </c>
      <c r="G29" s="64">
        <v>5028875.71</v>
      </c>
      <c r="H29" s="64">
        <v>4815705.45</v>
      </c>
      <c r="I29" s="64">
        <v>4614696.6500000004</v>
      </c>
      <c r="J29" s="74">
        <v>1681618.29</v>
      </c>
      <c r="K29" s="74">
        <v>9520651.2899999991</v>
      </c>
      <c r="L29" s="239">
        <v>74.94046950939827</v>
      </c>
      <c r="M29" s="14">
        <v>4033470.17</v>
      </c>
      <c r="N29" s="88"/>
    </row>
    <row r="30" spans="1:20" ht="24.95" customHeight="1">
      <c r="A30" s="79"/>
      <c r="B30" s="80"/>
      <c r="C30" s="81"/>
      <c r="D30" s="535" t="s">
        <v>12</v>
      </c>
      <c r="E30" s="536"/>
      <c r="F30" s="535"/>
      <c r="G30" s="535" t="s">
        <v>12</v>
      </c>
      <c r="H30" s="535"/>
      <c r="I30" s="535"/>
      <c r="J30" s="535"/>
      <c r="K30" s="535" t="s">
        <v>12</v>
      </c>
      <c r="L30" s="242" t="s">
        <v>12</v>
      </c>
      <c r="M30" s="14" t="s">
        <v>12</v>
      </c>
      <c r="N30" s="14" t="s">
        <v>12</v>
      </c>
    </row>
    <row r="31" spans="1:20" ht="10.5" customHeight="1">
      <c r="A31" s="82"/>
      <c r="B31" s="83"/>
      <c r="C31" s="84"/>
      <c r="D31" s="460"/>
      <c r="E31" s="460"/>
      <c r="F31" s="460"/>
      <c r="G31" s="460" t="s">
        <v>12</v>
      </c>
      <c r="H31" s="460"/>
      <c r="I31" s="460"/>
      <c r="J31" s="460"/>
      <c r="K31" s="460" t="s">
        <v>12</v>
      </c>
      <c r="L31" s="3"/>
    </row>
    <row r="32" spans="1:20" ht="16.5" customHeight="1">
      <c r="A32" s="85"/>
      <c r="B32" s="838" t="s">
        <v>39</v>
      </c>
      <c r="C32" s="838"/>
      <c r="D32" s="461"/>
      <c r="E32" s="461"/>
      <c r="F32" s="461"/>
      <c r="G32" s="463"/>
      <c r="H32" s="463"/>
      <c r="I32" s="463"/>
      <c r="J32" s="463"/>
      <c r="K32" s="460"/>
      <c r="L32" s="3"/>
    </row>
    <row r="35" spans="1:12">
      <c r="A35"/>
      <c r="B35"/>
      <c r="C35"/>
      <c r="D35" s="270" t="s">
        <v>12</v>
      </c>
    </row>
    <row r="38" spans="1:12">
      <c r="A38"/>
      <c r="B38"/>
      <c r="C38"/>
      <c r="L38" s="145" t="s">
        <v>12</v>
      </c>
    </row>
  </sheetData>
  <mergeCells count="10">
    <mergeCell ref="B1:L1"/>
    <mergeCell ref="B2:L2"/>
    <mergeCell ref="A3:L3"/>
    <mergeCell ref="A4:L4"/>
    <mergeCell ref="C6:I6"/>
    <mergeCell ref="B32:C32"/>
    <mergeCell ref="A6:A7"/>
    <mergeCell ref="B6:B7"/>
    <mergeCell ref="L6:L7"/>
    <mergeCell ref="J6:K6"/>
  </mergeCells>
  <pageMargins left="0" right="0" top="0.78740157480314965" bottom="0.35433070866141736" header="0.51181102362204722" footer="0.98425196850393704"/>
  <pageSetup scale="70" firstPageNumber="0" fitToWidth="0" fitToHeight="0" orientation="landscape" useFirstPageNumber="1" r:id="rId1"/>
  <headerFooter alignWithMargins="0">
    <oddFooter>&amp;R&amp;"Times New Roman,Normal"&amp;12</oddFooter>
  </headerFooter>
  <ignoredErrors>
    <ignoredError sqref="A29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23">
    <tabColor theme="6" tint="0.59999389629810485"/>
  </sheetPr>
  <dimension ref="A1:P58"/>
  <sheetViews>
    <sheetView showGridLines="0" showZeros="0" tabSelected="1" zoomScale="80" zoomScaleNormal="80" workbookViewId="0">
      <selection activeCell="F60" sqref="F60"/>
    </sheetView>
  </sheetViews>
  <sheetFormatPr baseColWidth="10" defaultColWidth="11" defaultRowHeight="12.75"/>
  <cols>
    <col min="1" max="1" width="78.85546875" customWidth="1"/>
    <col min="2" max="2" width="13" style="572" customWidth="1"/>
    <col min="3" max="3" width="7.7109375" hidden="1" customWidth="1"/>
    <col min="4" max="4" width="18.7109375" style="57" customWidth="1"/>
    <col min="5" max="5" width="17.28515625" style="572" customWidth="1"/>
    <col min="6" max="6" width="14.85546875" style="57" customWidth="1"/>
    <col min="7" max="7" width="17.85546875" style="57" customWidth="1"/>
    <col min="8" max="8" width="14.5703125" style="57" customWidth="1"/>
    <col min="9" max="9" width="15" style="57" customWidth="1"/>
    <col min="10" max="10" width="15.85546875" style="14" customWidth="1"/>
    <col min="11" max="11" width="18.28515625" style="14" customWidth="1"/>
    <col min="12" max="12" width="15.7109375" style="262" customWidth="1"/>
    <col min="13" max="13" width="34.42578125" style="14" hidden="1" customWidth="1"/>
    <col min="14" max="14" width="0.28515625" style="14" hidden="1" customWidth="1"/>
    <col min="15" max="15" width="22.140625" customWidth="1"/>
    <col min="16" max="16" width="12.140625" customWidth="1"/>
  </cols>
  <sheetData>
    <row r="1" spans="1:14" ht="20.100000000000001" customHeight="1">
      <c r="A1" s="846" t="s">
        <v>60</v>
      </c>
      <c r="B1" s="846"/>
      <c r="C1" s="846"/>
      <c r="D1" s="846"/>
      <c r="E1" s="846"/>
      <c r="F1" s="846"/>
      <c r="G1" s="846"/>
      <c r="H1" s="846"/>
      <c r="I1" s="846"/>
      <c r="J1" s="846"/>
      <c r="K1" s="846"/>
      <c r="L1" s="846"/>
    </row>
    <row r="2" spans="1:14" ht="20.100000000000001" customHeight="1">
      <c r="A2" s="846" t="s">
        <v>61</v>
      </c>
      <c r="B2" s="846"/>
      <c r="C2" s="846"/>
      <c r="D2" s="846"/>
      <c r="E2" s="846"/>
      <c r="F2" s="846"/>
      <c r="G2" s="846"/>
      <c r="H2" s="846"/>
      <c r="I2" s="846"/>
      <c r="J2" s="846"/>
      <c r="K2" s="846"/>
      <c r="L2" s="846"/>
    </row>
    <row r="3" spans="1:14" ht="20.100000000000001" customHeight="1">
      <c r="A3" s="847" t="s">
        <v>460</v>
      </c>
      <c r="B3" s="847"/>
      <c r="C3" s="847"/>
      <c r="D3" s="847"/>
      <c r="E3" s="847"/>
      <c r="F3" s="847"/>
      <c r="G3" s="847"/>
      <c r="H3" s="847"/>
      <c r="I3" s="847"/>
      <c r="J3" s="847"/>
      <c r="K3" s="847"/>
      <c r="L3" s="847"/>
    </row>
    <row r="4" spans="1:14" ht="20.100000000000001" customHeight="1">
      <c r="A4" s="847" t="s">
        <v>647</v>
      </c>
      <c r="B4" s="847"/>
      <c r="C4" s="847"/>
      <c r="D4" s="847"/>
      <c r="E4" s="847"/>
      <c r="F4" s="847"/>
      <c r="G4" s="847"/>
      <c r="H4" s="847"/>
      <c r="I4" s="847"/>
      <c r="J4" s="847"/>
      <c r="K4" s="847"/>
      <c r="L4" s="847"/>
    </row>
    <row r="5" spans="1:14" ht="10.5" customHeight="1">
      <c r="A5" s="8"/>
      <c r="B5" s="609"/>
      <c r="C5" s="8"/>
      <c r="D5" s="621"/>
      <c r="E5" s="609"/>
      <c r="F5" s="621"/>
      <c r="G5" s="586"/>
      <c r="H5" s="586"/>
      <c r="I5" s="586"/>
      <c r="J5" s="474"/>
      <c r="K5" s="474"/>
    </row>
    <row r="6" spans="1:14" ht="20.25" customHeight="1">
      <c r="A6" s="916" t="s">
        <v>461</v>
      </c>
      <c r="B6" s="913" t="s">
        <v>48</v>
      </c>
      <c r="C6" s="914"/>
      <c r="D6" s="914"/>
      <c r="E6" s="914"/>
      <c r="F6" s="914"/>
      <c r="G6" s="914"/>
      <c r="H6" s="914"/>
      <c r="I6" s="915"/>
      <c r="J6" s="920" t="s">
        <v>49</v>
      </c>
      <c r="K6" s="921"/>
      <c r="L6" s="918" t="s">
        <v>40</v>
      </c>
    </row>
    <row r="7" spans="1:14" ht="29.25" customHeight="1">
      <c r="A7" s="917"/>
      <c r="B7" s="316" t="s">
        <v>2</v>
      </c>
      <c r="C7" s="317" t="s">
        <v>595</v>
      </c>
      <c r="D7" s="316" t="s">
        <v>3</v>
      </c>
      <c r="E7" s="318" t="s">
        <v>24</v>
      </c>
      <c r="F7" s="473" t="s">
        <v>65</v>
      </c>
      <c r="G7" s="473" t="s">
        <v>41</v>
      </c>
      <c r="H7" s="473" t="s">
        <v>46</v>
      </c>
      <c r="I7" s="473" t="s">
        <v>42</v>
      </c>
      <c r="J7" s="473" t="s">
        <v>50</v>
      </c>
      <c r="K7" s="582" t="s">
        <v>51</v>
      </c>
      <c r="L7" s="919"/>
    </row>
    <row r="8" spans="1:14" ht="20.100000000000001" customHeight="1">
      <c r="A8" s="36" t="s">
        <v>462</v>
      </c>
      <c r="B8" s="622">
        <v>39203856</v>
      </c>
      <c r="C8" s="55" t="e">
        <v>#REF!</v>
      </c>
      <c r="D8" s="745">
        <v>29402812</v>
      </c>
      <c r="E8" s="745">
        <v>11666797</v>
      </c>
      <c r="F8" s="745">
        <v>2485788.3299999996</v>
      </c>
      <c r="G8" s="745">
        <v>4970132.45</v>
      </c>
      <c r="H8" s="745">
        <v>1188574.7</v>
      </c>
      <c r="I8" s="745">
        <v>865448.51</v>
      </c>
      <c r="J8" s="746">
        <v>6696664.5499999998</v>
      </c>
      <c r="K8" s="747">
        <v>24099506.200000003</v>
      </c>
      <c r="L8" s="589">
        <v>42.600659375490977</v>
      </c>
      <c r="M8" s="14" t="e">
        <f>M9+M12+M16+#REF!</f>
        <v>#REF!</v>
      </c>
      <c r="N8" s="508">
        <v>2484344.12</v>
      </c>
    </row>
    <row r="9" spans="1:14" ht="26.1" customHeight="1">
      <c r="A9" s="208" t="s">
        <v>463</v>
      </c>
      <c r="B9" s="40">
        <v>3322649</v>
      </c>
      <c r="C9" s="38">
        <v>5079707</v>
      </c>
      <c r="D9" s="40">
        <v>5263574</v>
      </c>
      <c r="E9" s="748">
        <v>5168162</v>
      </c>
      <c r="F9" s="748">
        <v>1388820.51</v>
      </c>
      <c r="G9" s="748">
        <v>3252477.84</v>
      </c>
      <c r="H9" s="748">
        <v>1010754.24</v>
      </c>
      <c r="I9" s="748">
        <v>729434.27</v>
      </c>
      <c r="J9" s="749">
        <v>1915684.1600000001</v>
      </c>
      <c r="K9" s="56">
        <v>2011096.1600000001</v>
      </c>
      <c r="L9" s="583">
        <v>62.93296998043018</v>
      </c>
      <c r="M9" s="14">
        <v>2916063.22</v>
      </c>
      <c r="N9" s="585">
        <v>1863657.33</v>
      </c>
    </row>
    <row r="10" spans="1:14" ht="26.1" customHeight="1">
      <c r="A10" s="616" t="s">
        <v>594</v>
      </c>
      <c r="B10" s="40">
        <v>600000</v>
      </c>
      <c r="C10" s="38"/>
      <c r="D10" s="40">
        <v>406889</v>
      </c>
      <c r="E10" s="748">
        <v>406889</v>
      </c>
      <c r="F10" s="748">
        <v>87551.29</v>
      </c>
      <c r="G10" s="748">
        <v>87551.29</v>
      </c>
      <c r="H10" s="748">
        <v>41806.22</v>
      </c>
      <c r="I10" s="748"/>
      <c r="J10" s="749">
        <v>319337.71000000002</v>
      </c>
      <c r="K10" s="56">
        <v>319337.71000000002</v>
      </c>
      <c r="L10" s="583">
        <v>21.517241803047021</v>
      </c>
      <c r="N10" s="474"/>
    </row>
    <row r="11" spans="1:14" ht="26.1" customHeight="1">
      <c r="A11" s="616" t="s">
        <v>605</v>
      </c>
      <c r="B11" s="40">
        <v>35281207</v>
      </c>
      <c r="C11" s="38"/>
      <c r="D11" s="40">
        <v>20300285</v>
      </c>
      <c r="E11" s="748">
        <v>2659682</v>
      </c>
      <c r="F11" s="748">
        <v>311563.64</v>
      </c>
      <c r="G11" s="748">
        <v>356195.43</v>
      </c>
      <c r="H11" s="748"/>
      <c r="I11" s="748"/>
      <c r="J11" s="749">
        <v>2303486.5699999998</v>
      </c>
      <c r="K11" s="56">
        <v>19944089.57</v>
      </c>
      <c r="L11" s="583">
        <v>13.392406686212864</v>
      </c>
      <c r="N11" s="474">
        <v>44631.79</v>
      </c>
    </row>
    <row r="12" spans="1:14" ht="27.75" customHeight="1">
      <c r="A12" s="470" t="s">
        <v>649</v>
      </c>
      <c r="B12" s="40"/>
      <c r="C12" s="40">
        <v>2998588</v>
      </c>
      <c r="D12" s="40">
        <v>596012</v>
      </c>
      <c r="E12" s="748">
        <v>596012</v>
      </c>
      <c r="F12" s="748">
        <v>262838.65000000002</v>
      </c>
      <c r="G12" s="748">
        <v>262838.65000000002</v>
      </c>
      <c r="H12" s="748"/>
      <c r="I12" s="748"/>
      <c r="J12" s="748">
        <v>333173.34999999998</v>
      </c>
      <c r="K12" s="750">
        <v>333173.34999999998</v>
      </c>
      <c r="L12" s="583">
        <v>44.099556720334498</v>
      </c>
      <c r="M12" s="14">
        <v>1340260.42</v>
      </c>
      <c r="N12" s="586"/>
    </row>
    <row r="13" spans="1:14" ht="19.5" hidden="1" customHeight="1">
      <c r="A13" s="41" t="s">
        <v>464</v>
      </c>
      <c r="B13" s="40">
        <v>382798</v>
      </c>
      <c r="C13" s="38">
        <v>231399</v>
      </c>
      <c r="D13" s="40"/>
      <c r="E13" s="748" t="s">
        <v>130</v>
      </c>
      <c r="F13" s="748"/>
      <c r="G13" s="748">
        <v>0</v>
      </c>
      <c r="H13" s="748"/>
      <c r="I13" s="748"/>
      <c r="J13" s="749"/>
      <c r="K13" s="750">
        <v>0</v>
      </c>
      <c r="L13" s="583" t="e">
        <v>#VALUE!</v>
      </c>
      <c r="N13" s="474"/>
    </row>
    <row r="14" spans="1:14" ht="19.5" hidden="1" customHeight="1">
      <c r="A14" s="41" t="s">
        <v>465</v>
      </c>
      <c r="B14" s="40">
        <v>2000000</v>
      </c>
      <c r="C14" s="38">
        <v>987809</v>
      </c>
      <c r="D14" s="40">
        <v>14204</v>
      </c>
      <c r="E14" s="748">
        <v>14204</v>
      </c>
      <c r="F14" s="748"/>
      <c r="G14" s="748">
        <v>0</v>
      </c>
      <c r="H14" s="748"/>
      <c r="I14" s="748"/>
      <c r="J14" s="749">
        <v>14204</v>
      </c>
      <c r="K14" s="750">
        <v>14204</v>
      </c>
      <c r="L14" s="583">
        <v>0</v>
      </c>
      <c r="N14" s="474"/>
    </row>
    <row r="15" spans="1:14" ht="19.5" hidden="1" customHeight="1">
      <c r="A15" s="41" t="s">
        <v>466</v>
      </c>
      <c r="B15" s="40">
        <v>1135854</v>
      </c>
      <c r="C15" s="40">
        <v>760673</v>
      </c>
      <c r="D15" s="40">
        <v>56816</v>
      </c>
      <c r="E15" s="748">
        <v>56816</v>
      </c>
      <c r="F15" s="748"/>
      <c r="G15" s="748">
        <v>0</v>
      </c>
      <c r="H15" s="748"/>
      <c r="I15" s="748"/>
      <c r="J15" s="749">
        <v>56816</v>
      </c>
      <c r="K15" s="750">
        <v>56816</v>
      </c>
      <c r="L15" s="583">
        <v>0</v>
      </c>
      <c r="N15" s="586"/>
    </row>
    <row r="16" spans="1:14" ht="19.5" hidden="1" customHeight="1">
      <c r="A16" s="41" t="s">
        <v>467</v>
      </c>
      <c r="B16" s="40">
        <v>283423</v>
      </c>
      <c r="C16" s="40">
        <v>141711</v>
      </c>
      <c r="D16" s="40">
        <v>431536</v>
      </c>
      <c r="E16" s="748">
        <v>431536</v>
      </c>
      <c r="F16" s="748"/>
      <c r="G16" s="748">
        <v>481536</v>
      </c>
      <c r="H16" s="748">
        <v>46371.35</v>
      </c>
      <c r="I16" s="748">
        <v>133760</v>
      </c>
      <c r="J16" s="749">
        <v>-50000</v>
      </c>
      <c r="K16" s="750">
        <v>-50000</v>
      </c>
      <c r="L16" s="583">
        <v>111.58651885358348</v>
      </c>
      <c r="M16" s="14">
        <v>481536</v>
      </c>
      <c r="N16" s="586">
        <v>481536</v>
      </c>
    </row>
    <row r="17" spans="1:16" ht="26.1" customHeight="1">
      <c r="A17" s="616" t="s">
        <v>622</v>
      </c>
      <c r="B17" s="40"/>
      <c r="C17" s="38"/>
      <c r="D17" s="40">
        <v>2836052</v>
      </c>
      <c r="E17" s="748">
        <v>2836052</v>
      </c>
      <c r="F17" s="748">
        <v>435014.24</v>
      </c>
      <c r="G17" s="748">
        <v>1011069.24</v>
      </c>
      <c r="H17" s="748">
        <v>136014.24</v>
      </c>
      <c r="I17" s="748">
        <v>136014.24</v>
      </c>
      <c r="J17" s="749">
        <v>1824982.76</v>
      </c>
      <c r="K17" s="56">
        <v>1824982.76</v>
      </c>
      <c r="L17" s="591">
        <v>35.650588917269502</v>
      </c>
      <c r="N17" s="586">
        <v>576055</v>
      </c>
    </row>
    <row r="18" spans="1:16" ht="0.75" hidden="1" customHeight="1">
      <c r="D18" s="629"/>
      <c r="E18" s="629"/>
      <c r="F18" s="629"/>
      <c r="G18" s="629"/>
      <c r="H18" s="629"/>
      <c r="I18" s="629"/>
      <c r="J18" s="1"/>
      <c r="K18" s="1"/>
      <c r="L18" s="299"/>
      <c r="N18" s="474"/>
    </row>
    <row r="19" spans="1:16" ht="15" hidden="1" customHeight="1">
      <c r="B19" s="40"/>
      <c r="C19" s="38"/>
      <c r="D19" s="40"/>
      <c r="E19" s="748"/>
      <c r="F19" s="748"/>
      <c r="G19" s="748"/>
      <c r="H19" s="748"/>
      <c r="I19" s="748"/>
      <c r="J19" s="749"/>
      <c r="K19" s="56"/>
      <c r="L19" s="583"/>
      <c r="N19" s="474"/>
    </row>
    <row r="20" spans="1:16" ht="20.100000000000001" customHeight="1">
      <c r="A20" s="42" t="s">
        <v>468</v>
      </c>
      <c r="B20" s="623">
        <v>1955170</v>
      </c>
      <c r="C20" s="43">
        <v>1461464.25</v>
      </c>
      <c r="D20" s="751">
        <v>10617660</v>
      </c>
      <c r="E20" s="751">
        <v>10389255</v>
      </c>
      <c r="F20" s="751">
        <v>1632827.6199999999</v>
      </c>
      <c r="G20" s="751">
        <v>2368899.5</v>
      </c>
      <c r="H20" s="745">
        <v>676093.49</v>
      </c>
      <c r="I20" s="745">
        <v>153399.35</v>
      </c>
      <c r="J20" s="746">
        <v>8020355.5</v>
      </c>
      <c r="K20" s="747">
        <v>8248760.5</v>
      </c>
      <c r="L20" s="589">
        <v>22.801437639176246</v>
      </c>
      <c r="M20" s="14">
        <f>M21+M22+M23+M24+M25+M26+M28+M29+M30+M31+M32+M33+M34</f>
        <v>7929759.870000001</v>
      </c>
      <c r="N20" s="508">
        <v>736071.88</v>
      </c>
    </row>
    <row r="21" spans="1:16" s="572" customFormat="1" ht="26.1" customHeight="1">
      <c r="A21" s="617" t="s">
        <v>469</v>
      </c>
      <c r="B21" s="537"/>
      <c r="C21" s="618">
        <v>2084500</v>
      </c>
      <c r="D21" s="748">
        <v>2591630</v>
      </c>
      <c r="E21" s="752">
        <v>2591630</v>
      </c>
      <c r="F21" s="748">
        <v>302074.34000000003</v>
      </c>
      <c r="G21" s="753">
        <v>593298.13</v>
      </c>
      <c r="H21" s="748">
        <v>226812.79</v>
      </c>
      <c r="I21" s="748"/>
      <c r="J21" s="748">
        <v>1998331.87</v>
      </c>
      <c r="K21" s="750">
        <v>1998331.87</v>
      </c>
      <c r="L21" s="619">
        <v>22.892856233335777</v>
      </c>
      <c r="M21" s="57">
        <f>4379964.34-19174.4</f>
        <v>4360789.9399999995</v>
      </c>
      <c r="N21" s="620">
        <v>291223.78999999998</v>
      </c>
      <c r="P21" s="57"/>
    </row>
    <row r="22" spans="1:16" ht="26.1" customHeight="1">
      <c r="A22" s="470" t="s">
        <v>470</v>
      </c>
      <c r="B22" s="537">
        <v>1249570</v>
      </c>
      <c r="C22" s="257">
        <v>706109.25</v>
      </c>
      <c r="D22" s="748">
        <v>1558885</v>
      </c>
      <c r="E22" s="752">
        <v>1471600</v>
      </c>
      <c r="F22" s="748">
        <v>399382.22</v>
      </c>
      <c r="G22" s="748">
        <v>740764.58000000007</v>
      </c>
      <c r="H22" s="748">
        <v>164119.10999999999</v>
      </c>
      <c r="I22" s="748">
        <v>153399.35</v>
      </c>
      <c r="J22" s="754">
        <v>730835.41999999993</v>
      </c>
      <c r="K22" s="755">
        <v>818120.41999999993</v>
      </c>
      <c r="L22" s="583">
        <v>50.337359336776295</v>
      </c>
      <c r="M22" s="14">
        <v>430390.75</v>
      </c>
      <c r="N22" s="474">
        <v>341382.36000000004</v>
      </c>
    </row>
    <row r="23" spans="1:16" ht="3.75" hidden="1" customHeight="1">
      <c r="A23" s="470" t="s">
        <v>471</v>
      </c>
      <c r="B23" s="537">
        <v>4628400</v>
      </c>
      <c r="C23" s="257">
        <v>2385818</v>
      </c>
      <c r="D23" s="748">
        <v>95571</v>
      </c>
      <c r="E23" s="752">
        <v>95571</v>
      </c>
      <c r="F23" s="748"/>
      <c r="G23" s="748">
        <v>196884.57</v>
      </c>
      <c r="H23" s="748">
        <v>95444.94</v>
      </c>
      <c r="I23" s="748">
        <v>40970.1</v>
      </c>
      <c r="J23" s="754">
        <v>-101313.57</v>
      </c>
      <c r="K23" s="755">
        <v>-101313.57</v>
      </c>
      <c r="L23" s="583">
        <v>206.00869510625608</v>
      </c>
      <c r="M23" s="14">
        <v>95444.94</v>
      </c>
      <c r="N23" s="474">
        <v>196884.57</v>
      </c>
    </row>
    <row r="24" spans="1:16" ht="26.1" customHeight="1">
      <c r="A24" s="470" t="s">
        <v>472</v>
      </c>
      <c r="B24" s="537"/>
      <c r="C24" s="257">
        <v>1583358</v>
      </c>
      <c r="D24" s="748">
        <v>5865016</v>
      </c>
      <c r="E24" s="752">
        <v>5865016</v>
      </c>
      <c r="F24" s="748">
        <v>925992.46</v>
      </c>
      <c r="G24" s="748">
        <v>999026.79999999993</v>
      </c>
      <c r="H24" s="748">
        <v>285161.59000000003</v>
      </c>
      <c r="I24" s="748"/>
      <c r="J24" s="754">
        <v>4865989.2</v>
      </c>
      <c r="K24" s="755">
        <v>4865989.2</v>
      </c>
      <c r="L24" s="583">
        <v>17.033658561204266</v>
      </c>
      <c r="M24" s="14">
        <v>1731452.96</v>
      </c>
      <c r="N24" s="474">
        <v>73034.34</v>
      </c>
    </row>
    <row r="25" spans="1:16" ht="3" hidden="1" customHeight="1">
      <c r="A25" s="470" t="s">
        <v>473</v>
      </c>
      <c r="B25" s="537">
        <v>1000000</v>
      </c>
      <c r="C25" s="257">
        <v>454424</v>
      </c>
      <c r="D25" s="748">
        <v>529723</v>
      </c>
      <c r="E25" s="752">
        <v>529723</v>
      </c>
      <c r="F25" s="748">
        <v>-611.79</v>
      </c>
      <c r="G25" s="748">
        <v>62660.45</v>
      </c>
      <c r="H25" s="748">
        <v>234013.25</v>
      </c>
      <c r="I25" s="748">
        <v>92974.23</v>
      </c>
      <c r="J25" s="754">
        <v>467062.55</v>
      </c>
      <c r="K25" s="755">
        <v>467062.55</v>
      </c>
      <c r="L25" s="583">
        <v>11.828908693789018</v>
      </c>
      <c r="M25" s="14">
        <v>511856.07</v>
      </c>
      <c r="N25" s="474">
        <v>63272.24</v>
      </c>
    </row>
    <row r="26" spans="1:16" ht="18" hidden="1" customHeight="1">
      <c r="A26" s="471" t="s">
        <v>474</v>
      </c>
      <c r="B26" s="537">
        <v>1270000</v>
      </c>
      <c r="C26" s="257">
        <v>1015903</v>
      </c>
      <c r="D26" s="748">
        <v>199885</v>
      </c>
      <c r="E26" s="752">
        <v>199885</v>
      </c>
      <c r="F26" s="748"/>
      <c r="G26" s="748">
        <v>2622.21</v>
      </c>
      <c r="H26" s="748">
        <v>38781.19</v>
      </c>
      <c r="I26" s="748">
        <v>30055.17</v>
      </c>
      <c r="J26" s="754">
        <v>197262.79</v>
      </c>
      <c r="K26" s="755">
        <v>197262.79</v>
      </c>
      <c r="L26" s="583">
        <v>1.3118593191084873</v>
      </c>
      <c r="M26" s="14">
        <v>196884.57</v>
      </c>
      <c r="N26" s="474">
        <v>2622.21</v>
      </c>
    </row>
    <row r="27" spans="1:16" ht="17.25" hidden="1" customHeight="1">
      <c r="A27" s="470" t="s">
        <v>475</v>
      </c>
      <c r="B27" s="537">
        <v>106000</v>
      </c>
      <c r="C27" s="257">
        <v>53000</v>
      </c>
      <c r="D27" s="748">
        <v>0</v>
      </c>
      <c r="E27" s="752">
        <v>0</v>
      </c>
      <c r="F27" s="748"/>
      <c r="G27" s="748">
        <v>90624.41</v>
      </c>
      <c r="H27" s="748"/>
      <c r="I27" s="748"/>
      <c r="J27" s="754">
        <v>-90624.41</v>
      </c>
      <c r="K27" s="755">
        <v>-90624.41</v>
      </c>
      <c r="L27" s="583" t="e">
        <v>#DIV/0!</v>
      </c>
      <c r="N27" s="474">
        <v>90624.41</v>
      </c>
    </row>
    <row r="28" spans="1:16" ht="19.5" hidden="1" customHeight="1">
      <c r="A28" s="470" t="s">
        <v>476</v>
      </c>
      <c r="B28" s="537">
        <v>149583</v>
      </c>
      <c r="C28" s="257">
        <v>79059.41</v>
      </c>
      <c r="D28" s="748">
        <v>65815.59</v>
      </c>
      <c r="E28" s="752">
        <v>65815.59</v>
      </c>
      <c r="F28" s="748">
        <v>-1319.77</v>
      </c>
      <c r="G28" s="748">
        <v>55462.69000000001</v>
      </c>
      <c r="H28" s="748">
        <v>64495.82</v>
      </c>
      <c r="I28" s="748">
        <v>64495.82</v>
      </c>
      <c r="J28" s="754">
        <v>10352.899999999987</v>
      </c>
      <c r="K28" s="755">
        <v>10352.899999999987</v>
      </c>
      <c r="L28" s="583">
        <v>84.269836371595261</v>
      </c>
      <c r="M28" s="14">
        <v>65815.59</v>
      </c>
      <c r="N28" s="587">
        <v>56782.460000000006</v>
      </c>
    </row>
    <row r="29" spans="1:16" ht="26.1" customHeight="1">
      <c r="A29" s="470" t="s">
        <v>477</v>
      </c>
      <c r="B29" s="537">
        <v>705600</v>
      </c>
      <c r="C29" s="538">
        <v>755355</v>
      </c>
      <c r="D29" s="748">
        <v>602129</v>
      </c>
      <c r="E29" s="752">
        <v>461009</v>
      </c>
      <c r="F29" s="748">
        <v>5378.6</v>
      </c>
      <c r="G29" s="748">
        <v>35809.99</v>
      </c>
      <c r="H29" s="748"/>
      <c r="I29" s="748"/>
      <c r="J29" s="754">
        <v>425199.01</v>
      </c>
      <c r="K29" s="755">
        <v>566319.01</v>
      </c>
      <c r="L29" s="551">
        <v>7.7677420614348094</v>
      </c>
      <c r="M29" s="57">
        <v>50468.69</v>
      </c>
      <c r="N29" s="586">
        <v>30431.39</v>
      </c>
    </row>
    <row r="30" spans="1:16" ht="14.25" hidden="1" customHeight="1">
      <c r="A30" s="39" t="s">
        <v>478</v>
      </c>
      <c r="B30" s="537">
        <v>519956</v>
      </c>
      <c r="C30" s="257">
        <v>291331</v>
      </c>
      <c r="D30" s="748">
        <v>123714</v>
      </c>
      <c r="E30" s="752">
        <v>123714</v>
      </c>
      <c r="F30" s="748">
        <v>1973.99</v>
      </c>
      <c r="G30" s="748">
        <v>132333.63</v>
      </c>
      <c r="H30" s="748">
        <v>89908.94</v>
      </c>
      <c r="I30" s="748">
        <v>74651.929999999993</v>
      </c>
      <c r="J30" s="749">
        <v>-8619.6300000000047</v>
      </c>
      <c r="K30" s="56">
        <v>-8619.6300000000047</v>
      </c>
      <c r="L30" s="583">
        <v>106.9673844512343</v>
      </c>
      <c r="M30" s="14">
        <v>88650.42</v>
      </c>
      <c r="N30" s="474">
        <v>130359.64000000001</v>
      </c>
    </row>
    <row r="31" spans="1:16" ht="18" hidden="1" customHeight="1">
      <c r="A31" s="39" t="s">
        <v>479</v>
      </c>
      <c r="B31" s="624">
        <v>271625</v>
      </c>
      <c r="C31" s="257">
        <v>135812</v>
      </c>
      <c r="D31" s="748">
        <v>59422</v>
      </c>
      <c r="E31" s="752">
        <v>59422</v>
      </c>
      <c r="F31" s="748">
        <v>0</v>
      </c>
      <c r="G31" s="748">
        <v>59422</v>
      </c>
      <c r="H31" s="748">
        <v>59422</v>
      </c>
      <c r="I31" s="748">
        <v>6496</v>
      </c>
      <c r="J31" s="749">
        <v>0</v>
      </c>
      <c r="K31" s="56">
        <v>0</v>
      </c>
      <c r="L31" s="583">
        <v>100</v>
      </c>
      <c r="M31" s="14">
        <v>59422</v>
      </c>
      <c r="N31" s="474">
        <v>59422</v>
      </c>
    </row>
    <row r="32" spans="1:16" ht="14.25" hidden="1" customHeight="1">
      <c r="A32" s="39" t="s">
        <v>480</v>
      </c>
      <c r="B32" s="624">
        <v>394105</v>
      </c>
      <c r="C32" s="257">
        <v>247814</v>
      </c>
      <c r="D32" s="748">
        <v>150942</v>
      </c>
      <c r="E32" s="752">
        <v>150942</v>
      </c>
      <c r="F32" s="748">
        <v>-321</v>
      </c>
      <c r="G32" s="748">
        <v>150620.16</v>
      </c>
      <c r="H32" s="748">
        <v>65102.28</v>
      </c>
      <c r="I32" s="748">
        <v>37543.82</v>
      </c>
      <c r="J32" s="749">
        <v>321.83999999999651</v>
      </c>
      <c r="K32" s="56">
        <v>321.83999999999651</v>
      </c>
      <c r="L32" s="583">
        <v>99.786779027706004</v>
      </c>
      <c r="M32" s="14">
        <v>150941.16</v>
      </c>
      <c r="N32" s="474">
        <v>150620.16</v>
      </c>
    </row>
    <row r="33" spans="1:15" ht="15" hidden="1" customHeight="1">
      <c r="A33" s="39" t="s">
        <v>481</v>
      </c>
      <c r="B33" s="624">
        <v>437560</v>
      </c>
      <c r="C33" s="257">
        <v>291464</v>
      </c>
      <c r="D33" s="748">
        <v>126412</v>
      </c>
      <c r="E33" s="752">
        <v>126412</v>
      </c>
      <c r="F33" s="748"/>
      <c r="G33" s="748">
        <v>126411.66</v>
      </c>
      <c r="H33" s="748">
        <v>126411.66</v>
      </c>
      <c r="I33" s="748">
        <v>123426.36</v>
      </c>
      <c r="J33" s="749">
        <v>0.33999999999650754</v>
      </c>
      <c r="K33" s="56">
        <v>0.33999999999650754</v>
      </c>
      <c r="L33" s="583">
        <v>99.999731038192579</v>
      </c>
      <c r="M33" s="14">
        <v>126411.66</v>
      </c>
      <c r="N33" s="474">
        <v>126411.66</v>
      </c>
    </row>
    <row r="34" spans="1:15" ht="23.25" hidden="1" customHeight="1">
      <c r="A34" s="39" t="s">
        <v>482</v>
      </c>
      <c r="B34" s="624">
        <v>137348</v>
      </c>
      <c r="C34" s="257">
        <v>177787</v>
      </c>
      <c r="D34" s="748">
        <v>102784</v>
      </c>
      <c r="E34" s="752">
        <v>102784</v>
      </c>
      <c r="F34" s="748"/>
      <c r="G34" s="748">
        <v>61231.12</v>
      </c>
      <c r="H34" s="748">
        <v>50548.54</v>
      </c>
      <c r="I34" s="748">
        <v>11275.68</v>
      </c>
      <c r="J34" s="749">
        <v>41552.879999999997</v>
      </c>
      <c r="K34" s="56">
        <v>41552.879999999997</v>
      </c>
      <c r="L34" s="583">
        <v>59.572618306351181</v>
      </c>
      <c r="M34" s="14">
        <v>61231.12</v>
      </c>
      <c r="N34" s="474">
        <v>61231.12</v>
      </c>
    </row>
    <row r="35" spans="1:15" ht="7.5" hidden="1" customHeight="1">
      <c r="A35" s="45"/>
      <c r="B35" s="625"/>
      <c r="C35" s="46"/>
      <c r="D35" s="756"/>
      <c r="E35" s="757"/>
      <c r="F35" s="758"/>
      <c r="G35" s="757"/>
      <c r="H35" s="757"/>
      <c r="I35" s="757"/>
      <c r="J35" s="759"/>
      <c r="K35" s="760"/>
      <c r="L35" s="299"/>
    </row>
    <row r="36" spans="1:15" ht="2.25" customHeight="1">
      <c r="A36" s="578"/>
      <c r="B36" s="579"/>
      <c r="C36" s="578"/>
      <c r="D36" s="761"/>
      <c r="E36" s="762"/>
      <c r="F36" s="761"/>
      <c r="G36" s="761"/>
      <c r="H36" s="762"/>
      <c r="I36" s="761"/>
      <c r="J36" s="762"/>
      <c r="K36" s="761"/>
      <c r="L36" s="584"/>
    </row>
    <row r="37" spans="1:15" ht="20.100000000000001" customHeight="1">
      <c r="A37" s="289" t="s">
        <v>483</v>
      </c>
      <c r="B37" s="580">
        <v>3949520</v>
      </c>
      <c r="C37" s="581">
        <v>5850358.8499999996</v>
      </c>
      <c r="D37" s="580">
        <v>4479028</v>
      </c>
      <c r="E37" s="763">
        <v>3878724</v>
      </c>
      <c r="F37" s="763">
        <v>538506.66</v>
      </c>
      <c r="G37" s="763">
        <v>2525812.98</v>
      </c>
      <c r="H37" s="763">
        <v>2027124.35</v>
      </c>
      <c r="I37" s="763">
        <v>774037.94</v>
      </c>
      <c r="J37" s="580">
        <v>1352911.02</v>
      </c>
      <c r="K37" s="764">
        <v>1953215.02</v>
      </c>
      <c r="L37" s="592">
        <v>65.119688330492195</v>
      </c>
      <c r="M37" s="14">
        <f>M38+M39+M40+M41+M42+M43+M44+M45</f>
        <v>7142966.3700000001</v>
      </c>
      <c r="N37" s="508">
        <v>1987306.32</v>
      </c>
      <c r="O37" s="1" t="s">
        <v>12</v>
      </c>
    </row>
    <row r="38" spans="1:15" ht="0.75" hidden="1" customHeight="1">
      <c r="A38" s="245" t="s">
        <v>532</v>
      </c>
      <c r="B38" s="40">
        <v>350999</v>
      </c>
      <c r="C38" s="56">
        <v>138696.59</v>
      </c>
      <c r="D38" s="765">
        <v>115513</v>
      </c>
      <c r="E38" s="766">
        <v>115513</v>
      </c>
      <c r="F38" s="767">
        <v>-59385</v>
      </c>
      <c r="G38" s="768">
        <v>106460.41</v>
      </c>
      <c r="H38" s="748">
        <v>106460.41</v>
      </c>
      <c r="I38" s="753">
        <v>16417.009999999998</v>
      </c>
      <c r="J38" s="754">
        <v>9052.5899999999965</v>
      </c>
      <c r="K38" s="755">
        <v>9052.5899999999965</v>
      </c>
      <c r="L38" s="583">
        <v>92.163141810878429</v>
      </c>
      <c r="M38" s="14">
        <v>165845.41</v>
      </c>
      <c r="N38" s="474">
        <v>106460.41</v>
      </c>
    </row>
    <row r="39" spans="1:15" ht="19.5" hidden="1" customHeight="1">
      <c r="A39" s="49" t="s">
        <v>484</v>
      </c>
      <c r="B39" s="626">
        <v>779586</v>
      </c>
      <c r="C39" s="256">
        <v>389793</v>
      </c>
      <c r="D39" s="769">
        <v>100000</v>
      </c>
      <c r="E39" s="770">
        <v>100000</v>
      </c>
      <c r="F39" s="771"/>
      <c r="G39" s="748">
        <v>99999.29</v>
      </c>
      <c r="H39" s="748">
        <v>99999.29</v>
      </c>
      <c r="I39" s="753">
        <v>99999.29</v>
      </c>
      <c r="J39" s="749">
        <v>0.71000000000640284</v>
      </c>
      <c r="K39" s="56">
        <v>0.71000000000640284</v>
      </c>
      <c r="L39" s="583">
        <v>99.999290000000002</v>
      </c>
      <c r="M39" s="14">
        <v>99999.29</v>
      </c>
      <c r="N39" s="474">
        <v>99999.29</v>
      </c>
    </row>
    <row r="40" spans="1:15" ht="31.5" hidden="1" customHeight="1">
      <c r="A40" s="51" t="s">
        <v>485</v>
      </c>
      <c r="B40" s="627">
        <v>1000000</v>
      </c>
      <c r="C40" s="257">
        <v>500000</v>
      </c>
      <c r="D40" s="772">
        <v>1000000</v>
      </c>
      <c r="E40" s="770">
        <v>1000000</v>
      </c>
      <c r="F40" s="771"/>
      <c r="G40" s="748">
        <v>1000000</v>
      </c>
      <c r="H40" s="748">
        <v>1000000</v>
      </c>
      <c r="I40" s="753"/>
      <c r="J40" s="749">
        <v>0</v>
      </c>
      <c r="K40" s="56">
        <v>0</v>
      </c>
      <c r="L40" s="583" t="s">
        <v>12</v>
      </c>
      <c r="M40" s="14">
        <v>1000000</v>
      </c>
      <c r="N40" s="474">
        <v>1000000</v>
      </c>
    </row>
    <row r="41" spans="1:15" ht="6.75" hidden="1" customHeight="1">
      <c r="A41" s="51" t="s">
        <v>486</v>
      </c>
      <c r="B41" s="627">
        <v>1845166</v>
      </c>
      <c r="C41" s="50">
        <v>909683</v>
      </c>
      <c r="D41" s="766">
        <v>576307</v>
      </c>
      <c r="E41" s="770">
        <v>576307</v>
      </c>
      <c r="F41" s="752"/>
      <c r="G41" s="748">
        <v>576306.87</v>
      </c>
      <c r="H41" s="748">
        <v>512859.68</v>
      </c>
      <c r="I41" s="753">
        <v>431911</v>
      </c>
      <c r="J41" s="749">
        <v>0.13000000000465661</v>
      </c>
      <c r="K41" s="56">
        <v>0.13000000000465661</v>
      </c>
      <c r="L41" s="583">
        <v>99.999977442578341</v>
      </c>
      <c r="M41" s="14">
        <v>576306.87</v>
      </c>
      <c r="N41" s="474">
        <v>576306.87</v>
      </c>
    </row>
    <row r="42" spans="1:15" ht="26.1" customHeight="1">
      <c r="A42" s="472" t="s">
        <v>487</v>
      </c>
      <c r="B42" s="286">
        <v>3949520</v>
      </c>
      <c r="C42" s="286">
        <v>2937611.26</v>
      </c>
      <c r="D42" s="773">
        <v>4479028</v>
      </c>
      <c r="E42" s="774">
        <v>3878724</v>
      </c>
      <c r="F42" s="775">
        <v>538506.66</v>
      </c>
      <c r="G42" s="776">
        <v>2525812.98</v>
      </c>
      <c r="H42" s="776">
        <v>2027124.35</v>
      </c>
      <c r="I42" s="777">
        <v>774037.94</v>
      </c>
      <c r="J42" s="778">
        <v>1352911.02</v>
      </c>
      <c r="K42" s="779">
        <v>1953215.02</v>
      </c>
      <c r="L42" s="551">
        <v>65.119688330492195</v>
      </c>
      <c r="M42" s="14">
        <v>2471740.61</v>
      </c>
      <c r="N42" s="586">
        <v>1987306.32</v>
      </c>
    </row>
    <row r="43" spans="1:15" ht="0.75" hidden="1" customHeight="1">
      <c r="A43" s="51" t="s">
        <v>488</v>
      </c>
      <c r="B43" s="627">
        <v>500000</v>
      </c>
      <c r="C43" s="50"/>
      <c r="D43" s="766">
        <v>799000</v>
      </c>
      <c r="E43" s="770">
        <v>799000</v>
      </c>
      <c r="F43" s="752"/>
      <c r="G43" s="748">
        <v>787922.29</v>
      </c>
      <c r="H43" s="748">
        <v>2247</v>
      </c>
      <c r="I43" s="753">
        <v>2247</v>
      </c>
      <c r="J43" s="778">
        <v>11077.709999999963</v>
      </c>
      <c r="K43" s="779">
        <v>11077.709999999963</v>
      </c>
      <c r="L43" s="583">
        <v>98.613553191489359</v>
      </c>
      <c r="M43" s="14">
        <v>787922.29</v>
      </c>
      <c r="N43" s="474">
        <v>787922.29</v>
      </c>
    </row>
    <row r="44" spans="1:15" ht="33.75" hidden="1" customHeight="1">
      <c r="A44" s="51" t="s">
        <v>489</v>
      </c>
      <c r="B44" s="627">
        <v>2067604</v>
      </c>
      <c r="C44" s="50">
        <v>974575</v>
      </c>
      <c r="D44" s="766">
        <v>1806881</v>
      </c>
      <c r="E44" s="770">
        <v>1806881</v>
      </c>
      <c r="F44" s="752">
        <v>4872.1499999999996</v>
      </c>
      <c r="G44" s="748">
        <v>124297.35999999999</v>
      </c>
      <c r="H44" s="748">
        <v>1748594.29</v>
      </c>
      <c r="I44" s="753">
        <v>51481.84</v>
      </c>
      <c r="J44" s="778">
        <v>1682583.6400000001</v>
      </c>
      <c r="K44" s="779">
        <v>1682583.6400000001</v>
      </c>
      <c r="L44" s="583">
        <v>6.8791115740328213</v>
      </c>
      <c r="M44" s="14">
        <v>1742151.91</v>
      </c>
      <c r="N44" s="474">
        <v>119425.20999999999</v>
      </c>
    </row>
    <row r="45" spans="1:15" ht="1.5" hidden="1" customHeight="1">
      <c r="A45" s="51" t="s">
        <v>490</v>
      </c>
      <c r="B45" s="627">
        <v>2100000</v>
      </c>
      <c r="C45" s="50"/>
      <c r="D45" s="766">
        <v>751000</v>
      </c>
      <c r="E45" s="770">
        <v>751000</v>
      </c>
      <c r="F45" s="624">
        <v>159000</v>
      </c>
      <c r="G45" s="748">
        <v>457999.99</v>
      </c>
      <c r="H45" s="780">
        <v>457999.99</v>
      </c>
      <c r="I45" s="753">
        <v>457999.99</v>
      </c>
      <c r="J45" s="778">
        <v>293000.01</v>
      </c>
      <c r="K45" s="779">
        <v>293000.01</v>
      </c>
      <c r="L45" s="583">
        <v>60.985351531291613</v>
      </c>
      <c r="M45" s="14">
        <v>298999.99</v>
      </c>
      <c r="N45" s="474">
        <v>457999.99</v>
      </c>
    </row>
    <row r="46" spans="1:15" ht="25.5" customHeight="1">
      <c r="A46" s="287" t="s">
        <v>606</v>
      </c>
      <c r="B46" s="628">
        <v>1100000</v>
      </c>
      <c r="C46" s="288"/>
      <c r="D46" s="781">
        <v>1784046</v>
      </c>
      <c r="E46" s="782">
        <v>1504646</v>
      </c>
      <c r="F46" s="783">
        <v>25091.200000000001</v>
      </c>
      <c r="G46" s="783">
        <v>910094.66</v>
      </c>
      <c r="H46" s="783">
        <v>609714.24</v>
      </c>
      <c r="I46" s="783">
        <v>160849.43</v>
      </c>
      <c r="J46" s="784">
        <v>594551.34</v>
      </c>
      <c r="K46" s="785">
        <v>873951.34</v>
      </c>
      <c r="L46" s="592">
        <v>60.485633165541927</v>
      </c>
      <c r="N46" s="588">
        <v>943599.31</v>
      </c>
    </row>
    <row r="47" spans="1:15" ht="26.1" customHeight="1">
      <c r="A47" s="285" t="s">
        <v>607</v>
      </c>
      <c r="B47" s="627">
        <v>1100000</v>
      </c>
      <c r="C47" s="44"/>
      <c r="D47" s="765">
        <v>1784046</v>
      </c>
      <c r="E47" s="786">
        <v>1504646</v>
      </c>
      <c r="F47" s="618">
        <v>25091.200000000001</v>
      </c>
      <c r="G47" s="787">
        <v>910094.66</v>
      </c>
      <c r="H47" s="750">
        <v>609714.24</v>
      </c>
      <c r="I47" s="788">
        <v>160849.43</v>
      </c>
      <c r="J47" s="778">
        <v>594551.34</v>
      </c>
      <c r="K47" s="779">
        <v>873951.34</v>
      </c>
      <c r="L47" s="590">
        <v>60.485633165541927</v>
      </c>
      <c r="N47" s="585">
        <f>943599.31-58595.85</f>
        <v>885003.46000000008</v>
      </c>
      <c r="O47" s="14">
        <f>G47-910094.66</f>
        <v>0</v>
      </c>
    </row>
    <row r="48" spans="1:15" ht="27.75" hidden="1" customHeight="1">
      <c r="A48" s="51"/>
      <c r="B48" s="627"/>
      <c r="C48" s="44"/>
      <c r="D48" s="765"/>
      <c r="E48" s="789"/>
      <c r="F48" s="624"/>
      <c r="G48" s="780"/>
      <c r="H48" s="750"/>
      <c r="I48" s="765"/>
      <c r="J48" s="749"/>
      <c r="K48" s="56"/>
      <c r="L48" s="583"/>
      <c r="N48" s="474"/>
    </row>
    <row r="49" spans="1:14" ht="20.100000000000001" customHeight="1">
      <c r="A49" s="36" t="s">
        <v>21</v>
      </c>
      <c r="B49" s="622">
        <v>46208546</v>
      </c>
      <c r="C49" s="37" t="e">
        <v>#REF!</v>
      </c>
      <c r="D49" s="622">
        <v>46283546</v>
      </c>
      <c r="E49" s="622">
        <v>27439422</v>
      </c>
      <c r="F49" s="622">
        <v>4682213.8099999996</v>
      </c>
      <c r="G49" s="622">
        <v>10774939.59</v>
      </c>
      <c r="H49" s="622">
        <v>4501506.78</v>
      </c>
      <c r="I49" s="622">
        <v>1953735.2299999997</v>
      </c>
      <c r="J49" s="746">
        <v>16664482.41</v>
      </c>
      <c r="K49" s="747">
        <v>35508606.409999996</v>
      </c>
      <c r="L49" s="589">
        <v>39.268099707056514</v>
      </c>
      <c r="M49" s="14">
        <v>25647260.289999999</v>
      </c>
      <c r="N49" s="508">
        <v>6151321.6300000008</v>
      </c>
    </row>
    <row r="50" spans="1:14" ht="9" customHeight="1">
      <c r="A50" s="52"/>
      <c r="M50" s="14" t="s">
        <v>12</v>
      </c>
    </row>
    <row r="51" spans="1:14">
      <c r="A51" s="53" t="s">
        <v>39</v>
      </c>
      <c r="D51" s="57" t="s">
        <v>12</v>
      </c>
    </row>
    <row r="58" spans="1:14">
      <c r="E58" s="629" t="s">
        <v>12</v>
      </c>
    </row>
  </sheetData>
  <mergeCells count="8">
    <mergeCell ref="A1:L1"/>
    <mergeCell ref="A2:L2"/>
    <mergeCell ref="A3:L3"/>
    <mergeCell ref="A4:L4"/>
    <mergeCell ref="B6:I6"/>
    <mergeCell ref="A6:A7"/>
    <mergeCell ref="L6:L7"/>
    <mergeCell ref="J6:K6"/>
  </mergeCells>
  <pageMargins left="0.4" right="0" top="0.39370078740157483" bottom="0.39370078740157483" header="0.31496062992125984" footer="0.31496062992125984"/>
  <pageSetup scale="5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17</vt:i4>
      </vt:variant>
    </vt:vector>
  </HeadingPairs>
  <TitlesOfParts>
    <vt:vector size="27" baseType="lpstr">
      <vt:lpstr>RESUMEN</vt:lpstr>
      <vt:lpstr>RECAUDACION</vt:lpstr>
      <vt:lpstr>INGRESOS</vt:lpstr>
      <vt:lpstr>FINANCIAMIENTO</vt:lpstr>
      <vt:lpstr>FLUJO</vt:lpstr>
      <vt:lpstr>BALANCE</vt:lpstr>
      <vt:lpstr>EJECUCION FUNC</vt:lpstr>
      <vt:lpstr>ESTRUCTURA PROG</vt:lpstr>
      <vt:lpstr>PROYECTOS</vt:lpstr>
      <vt:lpstr>EJEC INVERSIONES</vt:lpstr>
      <vt:lpstr>BALANCE!Área_de_impresión</vt:lpstr>
      <vt:lpstr>'EJEC INVERSIONES'!Área_de_impresión</vt:lpstr>
      <vt:lpstr>'ESTRUCTURA PROG'!Área_de_impresión</vt:lpstr>
      <vt:lpstr>FINANCIAMIENTO!Área_de_impresión</vt:lpstr>
      <vt:lpstr>FLUJO!Área_de_impresión</vt:lpstr>
      <vt:lpstr>INGRESOS!Área_de_impresión</vt:lpstr>
      <vt:lpstr>PROYECTOS!Área_de_impresión</vt:lpstr>
      <vt:lpstr>Excel_BuiltIn_Print_Area_7</vt:lpstr>
      <vt:lpstr>Excel_BuiltIn_Print_Area_7_1</vt:lpstr>
      <vt:lpstr>Excel_BuiltIn_Print_Area_7_1_1</vt:lpstr>
      <vt:lpstr>Excel_BuiltIn_Print_Area_9_1</vt:lpstr>
      <vt:lpstr>Excel_BuiltIn_Print_Titles_11</vt:lpstr>
      <vt:lpstr>Excel_BuiltIn_Print_Titles_7</vt:lpstr>
      <vt:lpstr>BALANCE!Títulos_a_imprimir</vt:lpstr>
      <vt:lpstr>'EJECUCION FUNC'!Títulos_a_imprimir</vt:lpstr>
      <vt:lpstr>PROYECTOS!Títulos_a_imprimir</vt:lpstr>
      <vt:lpstr>RECAUDACION!Títulos_a_imprimir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MAYRA CASTILLO</dc:creator>
  <cp:lastModifiedBy>Jaime Young</cp:lastModifiedBy>
  <cp:lastPrinted>2026-06-09T15:23:12Z</cp:lastPrinted>
  <dcterms:created xsi:type="dcterms:W3CDTF">2010-01-07T20:52:00Z</dcterms:created>
  <dcterms:modified xsi:type="dcterms:W3CDTF">2026-06-09T16:22:54Z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8E3A71A146F34AD491BABD7658574AC4_12</vt:lpwstr>
  </property>
  <property fmtid="{D5CDD505-2E9C-101B-9397-08002B2CF9AE}" pid="3" name="KSOProductBuildVer">
    <vt:lpwstr>2058-12.2.0.22549</vt:lpwstr>
  </property>
</Properties>
</file>